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https://primorisholding.sharepoint.com/sites/CKCDocuments/Shared Documents/FR/GlobalG.A.P. IFA Flowers &amp; Ornamentals/cahier des charges/V6.0 Smart/"/>
    </mc:Choice>
  </mc:AlternateContent>
  <xr:revisionPtr revIDLastSave="0" documentId="8_{7DB4DEC5-616F-4576-A9F1-D8084786FDD1}" xr6:coauthVersionLast="47" xr6:coauthVersionMax="47" xr10:uidLastSave="{00000000-0000-0000-0000-000000000000}"/>
  <bookViews>
    <workbookView xWindow="-120" yWindow="-120" windowWidth="29040" windowHeight="15720" firstSheet="6" activeTab="6" xr2:uid="{00000000-000D-0000-FFFF-FFFF00000000}"/>
  </bookViews>
  <sheets>
    <sheet name="Misc." sheetId="18" state="hidden" r:id="rId1"/>
    <sheet name="Steps" sheetId="1" state="hidden" r:id="rId2"/>
    <sheet name="PI" sheetId="2" state="hidden" r:id="rId3"/>
    <sheet name="S" sheetId="3" state="hidden" r:id="rId4"/>
    <sheet name="PQ" sheetId="8" state="hidden" r:id="rId5"/>
    <sheet name="Static ID Table" sheetId="5" state="hidden" r:id="rId6"/>
    <sheet name="Page de garde" sheetId="15" r:id="rId7"/>
    <sheet name="Instructions" sheetId="10" r:id="rId8"/>
    <sheet name="Notes sur l’audit" sheetId="19" r:id="rId9"/>
    <sheet name="P&amp;C" sheetId="13" r:id="rId10"/>
  </sheets>
  <externalReferences>
    <externalReference r:id="rId11"/>
  </externalReferences>
  <definedNames>
    <definedName name="_xlnm.Print_Titles" localSheetId="9">'P&amp;C'!$1:$1</definedName>
    <definedName name="Text4" localSheetId="8">'[1]Audit notes'!#REF!</definedName>
    <definedName name="Text5" localSheetId="8">'[1]Audit notes'!$A$32</definedName>
    <definedName name="Text6" localSheetId="8">'[1]Audit notes'!#REF!</definedName>
    <definedName name="Text7" localSheetId="8">'[1]Audit notes'!#REF!</definedName>
    <definedName name="Text8" localSheetId="8">'[1]Audit notes'!#REF!</definedName>
    <definedName name="Text9" localSheetId="8">'[1]Audit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9" i="2" l="1"/>
  <c r="O159" i="2"/>
  <c r="P159" i="2"/>
  <c r="Q159" i="2"/>
  <c r="S159" i="2"/>
  <c r="T159" i="2"/>
  <c r="U159" i="2"/>
  <c r="I158" i="2"/>
  <c r="O158" i="2"/>
  <c r="P158" i="2"/>
  <c r="Q158" i="2"/>
  <c r="S158" i="2"/>
  <c r="T158" i="2"/>
  <c r="U158" i="2"/>
  <c r="I157" i="2"/>
  <c r="O157" i="2"/>
  <c r="P157" i="2"/>
  <c r="Q157" i="2"/>
  <c r="S157" i="2"/>
  <c r="T157" i="2"/>
  <c r="U157" i="2"/>
  <c r="I156" i="2"/>
  <c r="O156" i="2"/>
  <c r="P156" i="2"/>
  <c r="Q156" i="2"/>
  <c r="S156" i="2"/>
  <c r="T156" i="2"/>
  <c r="U156" i="2"/>
  <c r="I155" i="2"/>
  <c r="O155" i="2"/>
  <c r="P155" i="2"/>
  <c r="Q155" i="2"/>
  <c r="S155" i="2"/>
  <c r="T155" i="2"/>
  <c r="U155" i="2"/>
  <c r="I154" i="2"/>
  <c r="O154" i="2"/>
  <c r="P154" i="2"/>
  <c r="Q154" i="2"/>
  <c r="S154" i="2"/>
  <c r="T154" i="2"/>
  <c r="U154" i="2"/>
  <c r="I153" i="2"/>
  <c r="O153" i="2"/>
  <c r="P153" i="2"/>
  <c r="Q153" i="2"/>
  <c r="S153" i="2"/>
  <c r="T153" i="2"/>
  <c r="U153" i="2"/>
  <c r="I152" i="2"/>
  <c r="O152" i="2"/>
  <c r="P152" i="2"/>
  <c r="Q152" i="2"/>
  <c r="S152" i="2"/>
  <c r="T152" i="2"/>
  <c r="U152" i="2"/>
  <c r="I151" i="2"/>
  <c r="O151" i="2"/>
  <c r="P151" i="2"/>
  <c r="Q151" i="2"/>
  <c r="S151" i="2"/>
  <c r="T151" i="2"/>
  <c r="U151" i="2"/>
  <c r="I150" i="2"/>
  <c r="O150" i="2"/>
  <c r="P150" i="2"/>
  <c r="Q150" i="2"/>
  <c r="S150" i="2"/>
  <c r="T150" i="2"/>
  <c r="U150" i="2"/>
  <c r="I149" i="2"/>
  <c r="O149" i="2"/>
  <c r="P149" i="2"/>
  <c r="Q149" i="2"/>
  <c r="S149" i="2"/>
  <c r="T149" i="2"/>
  <c r="U149" i="2"/>
  <c r="I148" i="2"/>
  <c r="O148" i="2"/>
  <c r="P148" i="2"/>
  <c r="Q148" i="2"/>
  <c r="S148" i="2"/>
  <c r="T148" i="2"/>
  <c r="U148" i="2"/>
  <c r="I147" i="2"/>
  <c r="O147" i="2"/>
  <c r="P147" i="2"/>
  <c r="Q147" i="2"/>
  <c r="S147" i="2"/>
  <c r="T147" i="2"/>
  <c r="U147" i="2"/>
  <c r="I146" i="2"/>
  <c r="O146" i="2"/>
  <c r="P146" i="2"/>
  <c r="Q146" i="2"/>
  <c r="S146" i="2"/>
  <c r="T146" i="2"/>
  <c r="U146" i="2"/>
  <c r="I145" i="2"/>
  <c r="O145" i="2"/>
  <c r="P145" i="2"/>
  <c r="Q145" i="2"/>
  <c r="S145" i="2"/>
  <c r="T145" i="2"/>
  <c r="U145" i="2"/>
  <c r="I144" i="2"/>
  <c r="O144" i="2"/>
  <c r="P144" i="2"/>
  <c r="Q144" i="2"/>
  <c r="S144" i="2"/>
  <c r="T144" i="2"/>
  <c r="U144" i="2"/>
  <c r="I143" i="2"/>
  <c r="O143" i="2"/>
  <c r="P143" i="2"/>
  <c r="Q143" i="2"/>
  <c r="S143" i="2"/>
  <c r="T143" i="2"/>
  <c r="U143" i="2"/>
  <c r="I142" i="2"/>
  <c r="O142" i="2"/>
  <c r="P142" i="2"/>
  <c r="Q142" i="2"/>
  <c r="S142" i="2"/>
  <c r="T142" i="2"/>
  <c r="U142" i="2"/>
  <c r="I141" i="2"/>
  <c r="O141" i="2"/>
  <c r="P141" i="2"/>
  <c r="Q141" i="2"/>
  <c r="S141" i="2"/>
  <c r="T141" i="2"/>
  <c r="U141" i="2"/>
  <c r="I140" i="2"/>
  <c r="O140" i="2"/>
  <c r="P140" i="2"/>
  <c r="Q140" i="2"/>
  <c r="S140" i="2"/>
  <c r="T140" i="2"/>
  <c r="U140" i="2"/>
  <c r="I139" i="2"/>
  <c r="O139" i="2"/>
  <c r="P139" i="2"/>
  <c r="Q139" i="2"/>
  <c r="S139" i="2"/>
  <c r="T139" i="2"/>
  <c r="U139" i="2"/>
  <c r="I138" i="2"/>
  <c r="O138" i="2"/>
  <c r="P138" i="2"/>
  <c r="Q138" i="2"/>
  <c r="S138" i="2"/>
  <c r="T138" i="2"/>
  <c r="U138" i="2"/>
  <c r="I137" i="2"/>
  <c r="O137" i="2"/>
  <c r="P137" i="2"/>
  <c r="Q137" i="2"/>
  <c r="S137" i="2"/>
  <c r="T137" i="2"/>
  <c r="U137" i="2"/>
  <c r="I136" i="2"/>
  <c r="O136" i="2"/>
  <c r="P136" i="2"/>
  <c r="Q136" i="2"/>
  <c r="S136" i="2"/>
  <c r="T136" i="2"/>
  <c r="U136" i="2"/>
  <c r="I135" i="2"/>
  <c r="O135" i="2"/>
  <c r="P135" i="2"/>
  <c r="Q135" i="2"/>
  <c r="S135" i="2"/>
  <c r="T135" i="2"/>
  <c r="U135" i="2"/>
  <c r="I134" i="2"/>
  <c r="O134" i="2"/>
  <c r="P134" i="2"/>
  <c r="Q134" i="2"/>
  <c r="S134" i="2"/>
  <c r="T134" i="2"/>
  <c r="U134" i="2"/>
  <c r="I133" i="2"/>
  <c r="O133" i="2"/>
  <c r="P133" i="2"/>
  <c r="Q133" i="2"/>
  <c r="S133" i="2"/>
  <c r="T133" i="2"/>
  <c r="U133" i="2"/>
  <c r="I132" i="2"/>
  <c r="O132" i="2"/>
  <c r="P132" i="2"/>
  <c r="Q132" i="2"/>
  <c r="S132" i="2"/>
  <c r="T132" i="2"/>
  <c r="U132" i="2"/>
  <c r="I131" i="2"/>
  <c r="O131" i="2"/>
  <c r="P131" i="2"/>
  <c r="Q131" i="2"/>
  <c r="S131" i="2"/>
  <c r="T131" i="2"/>
  <c r="U131" i="2"/>
  <c r="I130" i="2"/>
  <c r="O130" i="2"/>
  <c r="P130" i="2"/>
  <c r="Q130" i="2"/>
  <c r="S130" i="2"/>
  <c r="T130" i="2"/>
  <c r="U130" i="2"/>
  <c r="I129" i="2"/>
  <c r="O129" i="2"/>
  <c r="P129" i="2"/>
  <c r="Q129" i="2"/>
  <c r="S129" i="2"/>
  <c r="T129" i="2"/>
  <c r="U129" i="2"/>
  <c r="I128" i="2"/>
  <c r="O128" i="2"/>
  <c r="P128" i="2"/>
  <c r="Q128" i="2"/>
  <c r="S128" i="2"/>
  <c r="T128" i="2"/>
  <c r="U128" i="2"/>
  <c r="I127" i="2"/>
  <c r="O127" i="2"/>
  <c r="P127" i="2"/>
  <c r="Q127" i="2"/>
  <c r="S127" i="2"/>
  <c r="T127" i="2"/>
  <c r="U127" i="2"/>
  <c r="I126" i="2"/>
  <c r="O126" i="2"/>
  <c r="P126" i="2"/>
  <c r="Q126" i="2"/>
  <c r="S126" i="2"/>
  <c r="T126" i="2"/>
  <c r="U126" i="2"/>
  <c r="I125" i="2"/>
  <c r="O125" i="2"/>
  <c r="P125" i="2"/>
  <c r="Q125" i="2"/>
  <c r="S125" i="2"/>
  <c r="T125" i="2"/>
  <c r="U125" i="2"/>
  <c r="I124" i="2"/>
  <c r="O124" i="2"/>
  <c r="P124" i="2"/>
  <c r="Q124" i="2"/>
  <c r="S124" i="2"/>
  <c r="T124" i="2"/>
  <c r="U124" i="2"/>
  <c r="I123" i="2"/>
  <c r="O123" i="2"/>
  <c r="P123" i="2"/>
  <c r="Q123" i="2"/>
  <c r="S123" i="2"/>
  <c r="T123" i="2"/>
  <c r="U123" i="2"/>
  <c r="I122" i="2"/>
  <c r="O122" i="2"/>
  <c r="P122" i="2"/>
  <c r="Q122" i="2"/>
  <c r="S122" i="2"/>
  <c r="T122" i="2"/>
  <c r="U122" i="2"/>
  <c r="I121" i="2"/>
  <c r="O121" i="2"/>
  <c r="P121" i="2"/>
  <c r="Q121" i="2"/>
  <c r="S121" i="2"/>
  <c r="T121" i="2"/>
  <c r="U121" i="2"/>
  <c r="I120" i="2"/>
  <c r="O120" i="2"/>
  <c r="P120" i="2"/>
  <c r="Q120" i="2"/>
  <c r="S120" i="2"/>
  <c r="T120" i="2"/>
  <c r="U120" i="2"/>
  <c r="I119" i="2"/>
  <c r="O119" i="2"/>
  <c r="P119" i="2"/>
  <c r="Q119" i="2"/>
  <c r="S119" i="2"/>
  <c r="T119" i="2"/>
  <c r="U119" i="2"/>
  <c r="I118" i="2"/>
  <c r="O118" i="2"/>
  <c r="P118" i="2"/>
  <c r="Q118" i="2"/>
  <c r="S118" i="2"/>
  <c r="T118" i="2"/>
  <c r="U118" i="2"/>
  <c r="I117" i="2"/>
  <c r="O117" i="2"/>
  <c r="P117" i="2"/>
  <c r="Q117" i="2"/>
  <c r="S117" i="2"/>
  <c r="T117" i="2"/>
  <c r="U117" i="2"/>
  <c r="I116" i="2"/>
  <c r="O116" i="2"/>
  <c r="P116" i="2"/>
  <c r="Q116" i="2"/>
  <c r="S116" i="2"/>
  <c r="T116" i="2"/>
  <c r="U116" i="2"/>
  <c r="I115" i="2"/>
  <c r="O115" i="2"/>
  <c r="P115" i="2"/>
  <c r="Q115" i="2"/>
  <c r="S115" i="2"/>
  <c r="T115" i="2"/>
  <c r="U115" i="2"/>
  <c r="I114" i="2"/>
  <c r="O114" i="2"/>
  <c r="P114" i="2"/>
  <c r="Q114" i="2"/>
  <c r="S114" i="2"/>
  <c r="T114" i="2"/>
  <c r="U114" i="2"/>
  <c r="I113" i="2"/>
  <c r="O113" i="2"/>
  <c r="P113" i="2"/>
  <c r="Q113" i="2"/>
  <c r="S113" i="2"/>
  <c r="T113" i="2"/>
  <c r="U113" i="2"/>
  <c r="I112" i="2"/>
  <c r="O112" i="2"/>
  <c r="P112" i="2"/>
  <c r="Q112" i="2"/>
  <c r="S112" i="2"/>
  <c r="T112" i="2"/>
  <c r="U112" i="2"/>
  <c r="I111" i="2"/>
  <c r="O111" i="2"/>
  <c r="P111" i="2"/>
  <c r="Q111" i="2"/>
  <c r="S111" i="2"/>
  <c r="T111" i="2"/>
  <c r="U111" i="2"/>
  <c r="I110" i="2"/>
  <c r="O110" i="2"/>
  <c r="P110" i="2"/>
  <c r="Q110" i="2"/>
  <c r="S110" i="2"/>
  <c r="T110" i="2"/>
  <c r="U110" i="2"/>
  <c r="I109" i="2"/>
  <c r="O109" i="2"/>
  <c r="P109" i="2"/>
  <c r="Q109" i="2"/>
  <c r="S109" i="2"/>
  <c r="T109" i="2"/>
  <c r="U109" i="2"/>
  <c r="I108" i="2"/>
  <c r="O108" i="2"/>
  <c r="P108" i="2"/>
  <c r="Q108" i="2"/>
  <c r="S108" i="2"/>
  <c r="T108" i="2"/>
  <c r="U108" i="2"/>
  <c r="I107" i="2"/>
  <c r="O107" i="2"/>
  <c r="P107" i="2"/>
  <c r="Q107" i="2"/>
  <c r="S107" i="2"/>
  <c r="T107" i="2"/>
  <c r="U107" i="2"/>
  <c r="I106" i="2"/>
  <c r="O106" i="2"/>
  <c r="P106" i="2"/>
  <c r="Q106" i="2"/>
  <c r="S106" i="2"/>
  <c r="T106" i="2"/>
  <c r="U106" i="2"/>
  <c r="I105" i="2"/>
  <c r="O105" i="2"/>
  <c r="P105" i="2"/>
  <c r="Q105" i="2"/>
  <c r="S105" i="2"/>
  <c r="T105" i="2"/>
  <c r="U105" i="2"/>
  <c r="I104" i="2"/>
  <c r="O104" i="2"/>
  <c r="P104" i="2"/>
  <c r="Q104" i="2"/>
  <c r="S104" i="2"/>
  <c r="T104" i="2"/>
  <c r="U104" i="2"/>
  <c r="I103" i="2"/>
  <c r="O103" i="2"/>
  <c r="P103" i="2"/>
  <c r="Q103" i="2"/>
  <c r="S103" i="2"/>
  <c r="T103" i="2"/>
  <c r="U103" i="2"/>
  <c r="I102" i="2"/>
  <c r="O102" i="2"/>
  <c r="P102" i="2"/>
  <c r="Q102" i="2"/>
  <c r="S102" i="2"/>
  <c r="T102" i="2"/>
  <c r="U102" i="2"/>
  <c r="I101" i="2"/>
  <c r="O101" i="2"/>
  <c r="P101" i="2"/>
  <c r="Q101" i="2"/>
  <c r="S101" i="2"/>
  <c r="T101" i="2"/>
  <c r="U101" i="2"/>
  <c r="I100" i="2"/>
  <c r="O100" i="2"/>
  <c r="P100" i="2"/>
  <c r="Q100" i="2"/>
  <c r="S100" i="2"/>
  <c r="T100" i="2"/>
  <c r="U100" i="2"/>
  <c r="I99" i="2"/>
  <c r="O99" i="2"/>
  <c r="P99" i="2"/>
  <c r="Q99" i="2"/>
  <c r="S99" i="2"/>
  <c r="T99" i="2"/>
  <c r="U99" i="2"/>
  <c r="I98" i="2"/>
  <c r="O98" i="2"/>
  <c r="P98" i="2"/>
  <c r="Q98" i="2"/>
  <c r="S98" i="2"/>
  <c r="T98" i="2"/>
  <c r="U98" i="2"/>
  <c r="I97" i="2"/>
  <c r="O97" i="2"/>
  <c r="P97" i="2"/>
  <c r="Q97" i="2"/>
  <c r="S97" i="2"/>
  <c r="T97" i="2"/>
  <c r="U97" i="2"/>
  <c r="I96" i="2"/>
  <c r="O96" i="2"/>
  <c r="P96" i="2"/>
  <c r="Q96" i="2"/>
  <c r="S96" i="2"/>
  <c r="T96" i="2"/>
  <c r="U96" i="2"/>
  <c r="I95" i="2"/>
  <c r="O95" i="2"/>
  <c r="P95" i="2"/>
  <c r="Q95" i="2"/>
  <c r="S95" i="2"/>
  <c r="T95" i="2"/>
  <c r="U95" i="2"/>
  <c r="I94" i="2"/>
  <c r="O94" i="2"/>
  <c r="P94" i="2"/>
  <c r="Q94" i="2"/>
  <c r="S94" i="2"/>
  <c r="T94" i="2"/>
  <c r="U94" i="2"/>
  <c r="I93" i="2"/>
  <c r="O93" i="2"/>
  <c r="P93" i="2"/>
  <c r="Q93" i="2"/>
  <c r="S93" i="2"/>
  <c r="T93" i="2"/>
  <c r="U93" i="2"/>
  <c r="I92" i="2"/>
  <c r="O92" i="2"/>
  <c r="P92" i="2"/>
  <c r="Q92" i="2"/>
  <c r="S92" i="2"/>
  <c r="T92" i="2"/>
  <c r="U92" i="2"/>
  <c r="I91" i="2"/>
  <c r="O91" i="2"/>
  <c r="P91" i="2"/>
  <c r="Q91" i="2"/>
  <c r="S91" i="2"/>
  <c r="T91" i="2"/>
  <c r="U91" i="2"/>
  <c r="I90" i="2"/>
  <c r="O90" i="2"/>
  <c r="P90" i="2"/>
  <c r="Q90" i="2"/>
  <c r="S90" i="2"/>
  <c r="T90" i="2"/>
  <c r="U90" i="2"/>
  <c r="I89" i="2"/>
  <c r="O89" i="2"/>
  <c r="P89" i="2"/>
  <c r="Q89" i="2"/>
  <c r="S89" i="2"/>
  <c r="T89" i="2"/>
  <c r="U89" i="2"/>
  <c r="I88" i="2"/>
  <c r="O88" i="2"/>
  <c r="P88" i="2"/>
  <c r="Q88" i="2"/>
  <c r="S88" i="2"/>
  <c r="T88" i="2"/>
  <c r="U88" i="2"/>
  <c r="I87" i="2"/>
  <c r="O87" i="2"/>
  <c r="P87" i="2"/>
  <c r="Q87" i="2"/>
  <c r="S87" i="2"/>
  <c r="T87" i="2"/>
  <c r="U87" i="2"/>
  <c r="I86" i="2"/>
  <c r="O86" i="2"/>
  <c r="P86" i="2"/>
  <c r="Q86" i="2"/>
  <c r="S86" i="2"/>
  <c r="T86" i="2"/>
  <c r="U86" i="2"/>
  <c r="I85" i="2"/>
  <c r="O85" i="2"/>
  <c r="P85" i="2"/>
  <c r="Q85" i="2"/>
  <c r="S85" i="2"/>
  <c r="T85" i="2"/>
  <c r="U85" i="2"/>
  <c r="I84" i="2"/>
  <c r="O84" i="2"/>
  <c r="P84" i="2"/>
  <c r="Q84" i="2"/>
  <c r="S84" i="2"/>
  <c r="T84" i="2"/>
  <c r="U84" i="2"/>
  <c r="I83" i="2"/>
  <c r="O83" i="2"/>
  <c r="P83" i="2"/>
  <c r="Q83" i="2"/>
  <c r="S83" i="2"/>
  <c r="T83" i="2"/>
  <c r="U83" i="2"/>
  <c r="I82" i="2"/>
  <c r="O82" i="2"/>
  <c r="P82" i="2"/>
  <c r="Q82" i="2"/>
  <c r="S82" i="2"/>
  <c r="T82" i="2"/>
  <c r="U82" i="2"/>
  <c r="I81" i="2"/>
  <c r="O81" i="2"/>
  <c r="P81" i="2"/>
  <c r="Q81" i="2"/>
  <c r="S81" i="2"/>
  <c r="T81" i="2"/>
  <c r="U81" i="2"/>
  <c r="I80" i="2"/>
  <c r="O80" i="2"/>
  <c r="P80" i="2"/>
  <c r="Q80" i="2"/>
  <c r="S80" i="2"/>
  <c r="T80" i="2"/>
  <c r="U80" i="2"/>
  <c r="I79" i="2"/>
  <c r="O79" i="2"/>
  <c r="P79" i="2"/>
  <c r="Q79" i="2"/>
  <c r="S79" i="2"/>
  <c r="T79" i="2"/>
  <c r="U79" i="2"/>
  <c r="I78" i="2"/>
  <c r="O78" i="2"/>
  <c r="P78" i="2"/>
  <c r="Q78" i="2"/>
  <c r="S78" i="2"/>
  <c r="T78" i="2"/>
  <c r="U78" i="2"/>
  <c r="I77" i="2"/>
  <c r="O77" i="2"/>
  <c r="P77" i="2"/>
  <c r="Q77" i="2"/>
  <c r="S77" i="2"/>
  <c r="T77" i="2"/>
  <c r="U77" i="2"/>
  <c r="I76" i="2"/>
  <c r="O76" i="2"/>
  <c r="P76" i="2"/>
  <c r="Q76" i="2"/>
  <c r="S76" i="2"/>
  <c r="T76" i="2"/>
  <c r="U76" i="2"/>
  <c r="I75" i="2"/>
  <c r="O75" i="2"/>
  <c r="P75" i="2"/>
  <c r="Q75" i="2"/>
  <c r="S75" i="2"/>
  <c r="T75" i="2"/>
  <c r="U75" i="2"/>
  <c r="I74" i="2"/>
  <c r="O74" i="2"/>
  <c r="P74" i="2"/>
  <c r="Q74" i="2"/>
  <c r="S74" i="2"/>
  <c r="T74" i="2"/>
  <c r="U74" i="2"/>
  <c r="I73" i="2"/>
  <c r="O73" i="2"/>
  <c r="P73" i="2"/>
  <c r="Q73" i="2"/>
  <c r="S73" i="2"/>
  <c r="T73" i="2"/>
  <c r="U73" i="2"/>
  <c r="I72" i="2"/>
  <c r="O72" i="2"/>
  <c r="P72" i="2"/>
  <c r="Q72" i="2"/>
  <c r="S72" i="2"/>
  <c r="T72" i="2"/>
  <c r="U72" i="2"/>
  <c r="I71" i="2"/>
  <c r="O71" i="2"/>
  <c r="P71" i="2"/>
  <c r="Q71" i="2"/>
  <c r="S71" i="2"/>
  <c r="T71" i="2"/>
  <c r="U71" i="2"/>
  <c r="I70" i="2"/>
  <c r="O70" i="2"/>
  <c r="P70" i="2"/>
  <c r="Q70" i="2"/>
  <c r="S70" i="2"/>
  <c r="T70" i="2"/>
  <c r="U70" i="2"/>
  <c r="I69" i="2"/>
  <c r="O69" i="2"/>
  <c r="P69" i="2"/>
  <c r="Q69" i="2"/>
  <c r="S69" i="2"/>
  <c r="T69" i="2"/>
  <c r="U69" i="2"/>
  <c r="I68" i="2"/>
  <c r="O68" i="2"/>
  <c r="P68" i="2"/>
  <c r="Q68" i="2"/>
  <c r="S68" i="2"/>
  <c r="T68" i="2"/>
  <c r="U68" i="2"/>
  <c r="I67" i="2"/>
  <c r="O67" i="2"/>
  <c r="P67" i="2"/>
  <c r="Q67" i="2"/>
  <c r="S67" i="2"/>
  <c r="T67" i="2"/>
  <c r="U67" i="2"/>
  <c r="I66" i="2"/>
  <c r="O66" i="2"/>
  <c r="P66" i="2"/>
  <c r="Q66" i="2"/>
  <c r="S66" i="2"/>
  <c r="T66" i="2"/>
  <c r="U66" i="2"/>
  <c r="I65" i="2"/>
  <c r="O65" i="2"/>
  <c r="P65" i="2"/>
  <c r="Q65" i="2"/>
  <c r="S65" i="2"/>
  <c r="T65" i="2"/>
  <c r="U65" i="2"/>
  <c r="I64" i="2"/>
  <c r="O64" i="2"/>
  <c r="P64" i="2"/>
  <c r="Q64" i="2"/>
  <c r="S64" i="2"/>
  <c r="T64" i="2"/>
  <c r="U64" i="2"/>
  <c r="I63" i="2"/>
  <c r="O63" i="2"/>
  <c r="P63" i="2"/>
  <c r="Q63" i="2"/>
  <c r="S63" i="2"/>
  <c r="T63" i="2"/>
  <c r="U63" i="2"/>
  <c r="I62" i="2"/>
  <c r="O62" i="2"/>
  <c r="P62" i="2"/>
  <c r="Q62" i="2"/>
  <c r="S62" i="2"/>
  <c r="T62" i="2"/>
  <c r="U62" i="2"/>
  <c r="I61" i="2"/>
  <c r="O61" i="2"/>
  <c r="P61" i="2"/>
  <c r="Q61" i="2"/>
  <c r="S61" i="2"/>
  <c r="T61" i="2"/>
  <c r="U61" i="2"/>
  <c r="I60" i="2"/>
  <c r="O60" i="2"/>
  <c r="P60" i="2"/>
  <c r="Q60" i="2"/>
  <c r="S60" i="2"/>
  <c r="T60" i="2"/>
  <c r="U60" i="2"/>
  <c r="I59" i="2"/>
  <c r="O59" i="2"/>
  <c r="P59" i="2"/>
  <c r="Q59" i="2"/>
  <c r="S59" i="2"/>
  <c r="T59" i="2"/>
  <c r="U59" i="2"/>
  <c r="I58" i="2"/>
  <c r="O58" i="2"/>
  <c r="P58" i="2"/>
  <c r="Q58" i="2"/>
  <c r="S58" i="2"/>
  <c r="T58" i="2"/>
  <c r="U58" i="2"/>
  <c r="I57" i="2"/>
  <c r="O57" i="2"/>
  <c r="P57" i="2"/>
  <c r="Q57" i="2"/>
  <c r="S57" i="2"/>
  <c r="T57" i="2"/>
  <c r="U57" i="2"/>
  <c r="I56" i="2"/>
  <c r="O56" i="2"/>
  <c r="P56" i="2"/>
  <c r="Q56" i="2"/>
  <c r="S56" i="2"/>
  <c r="T56" i="2"/>
  <c r="U56" i="2"/>
  <c r="I55" i="2"/>
  <c r="O55" i="2"/>
  <c r="P55" i="2"/>
  <c r="Q55" i="2"/>
  <c r="S55" i="2"/>
  <c r="T55" i="2"/>
  <c r="U55" i="2"/>
  <c r="I54" i="2"/>
  <c r="O54" i="2"/>
  <c r="P54" i="2"/>
  <c r="Q54" i="2"/>
  <c r="S54" i="2"/>
  <c r="T54" i="2"/>
  <c r="U54" i="2"/>
  <c r="I53" i="2"/>
  <c r="O53" i="2"/>
  <c r="P53" i="2"/>
  <c r="Q53" i="2"/>
  <c r="S53" i="2"/>
  <c r="T53" i="2"/>
  <c r="U53" i="2"/>
  <c r="I52" i="2"/>
  <c r="O52" i="2"/>
  <c r="P52" i="2"/>
  <c r="Q52" i="2"/>
  <c r="S52" i="2"/>
  <c r="T52" i="2"/>
  <c r="U52" i="2"/>
  <c r="I51" i="2"/>
  <c r="O51" i="2"/>
  <c r="P51" i="2"/>
  <c r="Q51" i="2"/>
  <c r="S51" i="2"/>
  <c r="T51" i="2"/>
  <c r="U51" i="2"/>
  <c r="I50" i="2"/>
  <c r="O50" i="2"/>
  <c r="P50" i="2"/>
  <c r="Q50" i="2"/>
  <c r="S50" i="2"/>
  <c r="T50" i="2"/>
  <c r="U50" i="2"/>
  <c r="I49" i="2"/>
  <c r="O49" i="2"/>
  <c r="P49" i="2"/>
  <c r="Q49" i="2"/>
  <c r="S49" i="2"/>
  <c r="T49" i="2"/>
  <c r="U49" i="2"/>
  <c r="I48" i="2"/>
  <c r="O48" i="2"/>
  <c r="P48" i="2"/>
  <c r="Q48" i="2"/>
  <c r="S48" i="2"/>
  <c r="T48" i="2"/>
  <c r="U48" i="2"/>
  <c r="I47" i="2"/>
  <c r="O47" i="2"/>
  <c r="P47" i="2"/>
  <c r="Q47" i="2"/>
  <c r="S47" i="2"/>
  <c r="T47" i="2"/>
  <c r="U47" i="2"/>
  <c r="I46" i="2"/>
  <c r="O46" i="2"/>
  <c r="P46" i="2"/>
  <c r="Q46" i="2"/>
  <c r="S46" i="2"/>
  <c r="T46" i="2"/>
  <c r="U46" i="2"/>
  <c r="I45" i="2"/>
  <c r="O45" i="2"/>
  <c r="P45" i="2"/>
  <c r="Q45" i="2"/>
  <c r="S45" i="2"/>
  <c r="T45" i="2"/>
  <c r="U45" i="2"/>
  <c r="I44" i="2"/>
  <c r="O44" i="2"/>
  <c r="P44" i="2"/>
  <c r="Q44" i="2"/>
  <c r="S44" i="2"/>
  <c r="T44" i="2"/>
  <c r="U44" i="2"/>
  <c r="I43" i="2"/>
  <c r="O43" i="2"/>
  <c r="P43" i="2"/>
  <c r="Q43" i="2"/>
  <c r="S43" i="2"/>
  <c r="T43" i="2"/>
  <c r="U43" i="2"/>
  <c r="I42" i="2"/>
  <c r="O42" i="2"/>
  <c r="P42" i="2"/>
  <c r="Q42" i="2"/>
  <c r="S42" i="2"/>
  <c r="T42" i="2"/>
  <c r="U42" i="2"/>
  <c r="I41" i="2"/>
  <c r="O41" i="2"/>
  <c r="P41" i="2"/>
  <c r="Q41" i="2"/>
  <c r="S41" i="2"/>
  <c r="T41" i="2"/>
  <c r="U41" i="2"/>
  <c r="I40" i="2"/>
  <c r="O40" i="2"/>
  <c r="P40" i="2"/>
  <c r="Q40" i="2"/>
  <c r="S40" i="2"/>
  <c r="T40" i="2"/>
  <c r="U40" i="2"/>
  <c r="I39" i="2"/>
  <c r="O39" i="2"/>
  <c r="P39" i="2"/>
  <c r="Q39" i="2"/>
  <c r="S39" i="2"/>
  <c r="T39" i="2"/>
  <c r="U39" i="2"/>
  <c r="I38" i="2"/>
  <c r="O38" i="2"/>
  <c r="P38" i="2"/>
  <c r="Q38" i="2"/>
  <c r="S38" i="2"/>
  <c r="T38" i="2"/>
  <c r="U38" i="2"/>
  <c r="I37" i="2"/>
  <c r="O37" i="2"/>
  <c r="P37" i="2"/>
  <c r="Q37" i="2"/>
  <c r="S37" i="2"/>
  <c r="T37" i="2"/>
  <c r="U37" i="2"/>
  <c r="I36" i="2"/>
  <c r="O36" i="2"/>
  <c r="P36" i="2"/>
  <c r="Q36" i="2"/>
  <c r="S36" i="2"/>
  <c r="T36" i="2"/>
  <c r="U36" i="2"/>
  <c r="I35" i="2"/>
  <c r="O35" i="2"/>
  <c r="P35" i="2"/>
  <c r="Q35" i="2"/>
  <c r="S35" i="2"/>
  <c r="T35" i="2"/>
  <c r="U35" i="2"/>
  <c r="I34" i="2"/>
  <c r="O34" i="2"/>
  <c r="P34" i="2"/>
  <c r="Q34" i="2"/>
  <c r="S34" i="2"/>
  <c r="T34" i="2"/>
  <c r="U34" i="2"/>
  <c r="I33" i="2"/>
  <c r="O33" i="2"/>
  <c r="P33" i="2"/>
  <c r="Q33" i="2"/>
  <c r="S33" i="2"/>
  <c r="T33" i="2"/>
  <c r="U33" i="2"/>
  <c r="I32" i="2"/>
  <c r="O32" i="2"/>
  <c r="P32" i="2"/>
  <c r="Q32" i="2"/>
  <c r="S32" i="2"/>
  <c r="T32" i="2"/>
  <c r="U32" i="2"/>
  <c r="I31" i="2"/>
  <c r="O31" i="2"/>
  <c r="P31" i="2"/>
  <c r="Q31" i="2"/>
  <c r="S31" i="2"/>
  <c r="T31" i="2"/>
  <c r="U31" i="2"/>
  <c r="I30" i="2"/>
  <c r="O30" i="2"/>
  <c r="P30" i="2"/>
  <c r="Q30" i="2"/>
  <c r="S30" i="2"/>
  <c r="T30" i="2"/>
  <c r="U30" i="2"/>
  <c r="I29" i="2"/>
  <c r="O29" i="2"/>
  <c r="P29" i="2"/>
  <c r="Q29" i="2"/>
  <c r="S29" i="2"/>
  <c r="T29" i="2"/>
  <c r="U29" i="2"/>
  <c r="I28" i="2"/>
  <c r="O28" i="2"/>
  <c r="P28" i="2"/>
  <c r="Q28" i="2"/>
  <c r="S28" i="2"/>
  <c r="T28" i="2"/>
  <c r="U28" i="2"/>
  <c r="I27" i="2"/>
  <c r="O27" i="2"/>
  <c r="P27" i="2"/>
  <c r="Q27" i="2"/>
  <c r="S27" i="2"/>
  <c r="T27" i="2"/>
  <c r="U27" i="2"/>
  <c r="I26" i="2"/>
  <c r="O26" i="2"/>
  <c r="P26" i="2"/>
  <c r="Q26" i="2"/>
  <c r="S26" i="2"/>
  <c r="T26" i="2"/>
  <c r="U26" i="2"/>
  <c r="I25" i="2"/>
  <c r="O25" i="2"/>
  <c r="P25" i="2"/>
  <c r="Q25" i="2"/>
  <c r="S25" i="2"/>
  <c r="T25" i="2"/>
  <c r="U25" i="2"/>
  <c r="I24" i="2"/>
  <c r="O24" i="2"/>
  <c r="P24" i="2"/>
  <c r="Q24" i="2"/>
  <c r="S24" i="2"/>
  <c r="T24" i="2"/>
  <c r="U24" i="2"/>
  <c r="I23" i="2"/>
  <c r="O23" i="2"/>
  <c r="P23" i="2"/>
  <c r="Q23" i="2"/>
  <c r="S23" i="2"/>
  <c r="T23" i="2"/>
  <c r="U23" i="2"/>
  <c r="I22" i="2"/>
  <c r="O22" i="2"/>
  <c r="P22" i="2"/>
  <c r="Q22" i="2"/>
  <c r="S22" i="2"/>
  <c r="T22" i="2"/>
  <c r="U22" i="2"/>
  <c r="I21" i="2"/>
  <c r="O21" i="2"/>
  <c r="P21" i="2"/>
  <c r="Q21" i="2"/>
  <c r="S21" i="2"/>
  <c r="T21" i="2"/>
  <c r="U21" i="2"/>
  <c r="I20" i="2"/>
  <c r="O20" i="2"/>
  <c r="P20" i="2"/>
  <c r="Q20" i="2"/>
  <c r="S20" i="2"/>
  <c r="T20" i="2"/>
  <c r="U20" i="2"/>
  <c r="I19" i="2"/>
  <c r="O19" i="2"/>
  <c r="P19" i="2"/>
  <c r="Q19" i="2"/>
  <c r="S19" i="2"/>
  <c r="T19" i="2"/>
  <c r="U19" i="2"/>
  <c r="I18" i="2"/>
  <c r="O18" i="2"/>
  <c r="P18" i="2"/>
  <c r="Q18" i="2"/>
  <c r="S18" i="2"/>
  <c r="T18" i="2"/>
  <c r="U18" i="2"/>
  <c r="I17" i="2"/>
  <c r="O17" i="2"/>
  <c r="P17" i="2"/>
  <c r="Q17" i="2"/>
  <c r="S17" i="2"/>
  <c r="T17" i="2"/>
  <c r="U17" i="2"/>
  <c r="I16" i="2"/>
  <c r="O16" i="2"/>
  <c r="P16" i="2"/>
  <c r="Q16" i="2"/>
  <c r="S16" i="2"/>
  <c r="T16" i="2"/>
  <c r="U16" i="2"/>
  <c r="I15" i="2"/>
  <c r="O15" i="2"/>
  <c r="P15" i="2"/>
  <c r="Q15" i="2"/>
  <c r="S15" i="2"/>
  <c r="T15" i="2"/>
  <c r="U15" i="2"/>
  <c r="I14" i="2"/>
  <c r="O14" i="2"/>
  <c r="P14" i="2"/>
  <c r="Q14" i="2"/>
  <c r="S14" i="2"/>
  <c r="T14" i="2"/>
  <c r="U14" i="2"/>
  <c r="I13" i="2"/>
  <c r="O13" i="2"/>
  <c r="P13" i="2"/>
  <c r="Q13" i="2"/>
  <c r="S13" i="2"/>
  <c r="T13" i="2"/>
  <c r="U13" i="2"/>
  <c r="I12" i="2"/>
  <c r="O12" i="2"/>
  <c r="P12" i="2"/>
  <c r="Q12" i="2"/>
  <c r="S12" i="2"/>
  <c r="T12" i="2"/>
  <c r="U12" i="2"/>
  <c r="I11" i="2"/>
  <c r="O11" i="2"/>
  <c r="P11" i="2"/>
  <c r="Q11" i="2"/>
  <c r="S11" i="2"/>
  <c r="T11" i="2"/>
  <c r="U11" i="2"/>
  <c r="I10" i="2"/>
  <c r="O10" i="2"/>
  <c r="P10" i="2"/>
  <c r="Q10" i="2"/>
  <c r="S10" i="2"/>
  <c r="T10" i="2"/>
  <c r="U10" i="2"/>
  <c r="I9" i="2"/>
  <c r="O9" i="2"/>
  <c r="P9" i="2"/>
  <c r="Q9" i="2"/>
  <c r="S9" i="2"/>
  <c r="T9" i="2"/>
  <c r="U9" i="2"/>
  <c r="I8" i="2"/>
  <c r="O8" i="2"/>
  <c r="P8" i="2"/>
  <c r="Q8" i="2"/>
  <c r="S8" i="2"/>
  <c r="T8" i="2"/>
  <c r="U8" i="2"/>
  <c r="I7" i="2"/>
  <c r="O7" i="2"/>
  <c r="P7" i="2"/>
  <c r="Q7" i="2"/>
  <c r="S7" i="2"/>
  <c r="T7" i="2"/>
  <c r="U7" i="2"/>
  <c r="I6" i="2"/>
  <c r="O6" i="2"/>
  <c r="P6" i="2"/>
  <c r="Q6" i="2"/>
  <c r="S6" i="2"/>
  <c r="T6" i="2"/>
  <c r="U6" i="2"/>
  <c r="I5" i="2"/>
  <c r="O5" i="2"/>
  <c r="P5" i="2"/>
  <c r="Q5" i="2"/>
  <c r="S5" i="2"/>
  <c r="T5" i="2"/>
  <c r="U5" i="2"/>
  <c r="I4" i="2"/>
  <c r="O4" i="2"/>
  <c r="P4" i="2"/>
  <c r="Q4" i="2"/>
  <c r="S4" i="2"/>
  <c r="T4" i="2"/>
  <c r="U4" i="2"/>
  <c r="I3" i="2"/>
  <c r="O3" i="2"/>
  <c r="P3" i="2"/>
  <c r="Q3" i="2"/>
  <c r="S3" i="2"/>
  <c r="T3" i="2"/>
  <c r="U3" i="2"/>
  <c r="I2" i="2"/>
  <c r="O2" i="2"/>
  <c r="P2" i="2"/>
  <c r="Q2" i="2"/>
  <c r="S2" i="2"/>
  <c r="T2" i="2"/>
  <c r="U2" i="2"/>
  <c r="G3" i="13"/>
  <c r="F3" i="13" s="1"/>
  <c r="G7" i="13"/>
  <c r="F7" i="13" s="1"/>
  <c r="P7" i="13" s="1"/>
  <c r="Q7" i="13" s="1"/>
  <c r="G9" i="13"/>
  <c r="F9" i="13" s="1"/>
  <c r="P9" i="13" s="1"/>
  <c r="Q9" i="13" s="1"/>
  <c r="G14" i="13"/>
  <c r="F14" i="13" s="1"/>
  <c r="P14" i="13" s="1"/>
  <c r="Q14" i="13" s="1"/>
  <c r="G17" i="13"/>
  <c r="F17" i="13" s="1"/>
  <c r="P17" i="13" s="1"/>
  <c r="Q17" i="13" s="1"/>
  <c r="G19" i="13"/>
  <c r="F19" i="13" s="1"/>
  <c r="P19" i="13" s="1"/>
  <c r="Q19" i="13" s="1"/>
  <c r="G22" i="13"/>
  <c r="F22" i="13" s="1"/>
  <c r="P22" i="13" s="1"/>
  <c r="Q22" i="13" s="1"/>
  <c r="G24" i="13"/>
  <c r="F24" i="13" s="1"/>
  <c r="P24" i="13" s="1"/>
  <c r="Q24" i="13" s="1"/>
  <c r="G26" i="13"/>
  <c r="F26" i="13" s="1"/>
  <c r="P26" i="13" s="1"/>
  <c r="Q26" i="13" s="1"/>
  <c r="G27" i="13"/>
  <c r="F27" i="13" s="1"/>
  <c r="P27" i="13" s="1"/>
  <c r="Q27" i="13" s="1"/>
  <c r="G29" i="13"/>
  <c r="F29" i="13" s="1"/>
  <c r="P29" i="13" s="1"/>
  <c r="Q29" i="13" s="1"/>
  <c r="G34" i="13"/>
  <c r="F34" i="13" s="1"/>
  <c r="P34" i="13" s="1"/>
  <c r="Q34" i="13" s="1"/>
  <c r="G38" i="13"/>
  <c r="F38" i="13" s="1"/>
  <c r="P38" i="13" s="1"/>
  <c r="Q38" i="13" s="1"/>
  <c r="G40" i="13"/>
  <c r="F40" i="13" s="1"/>
  <c r="P40" i="13" s="1"/>
  <c r="Q40" i="13" s="1"/>
  <c r="G42" i="13"/>
  <c r="F42" i="13" s="1"/>
  <c r="G43" i="13"/>
  <c r="F43" i="13" s="1"/>
  <c r="G47" i="13"/>
  <c r="F47" i="13" s="1"/>
  <c r="G50" i="13"/>
  <c r="F50" i="13" s="1"/>
  <c r="G56" i="13"/>
  <c r="F56" i="13" s="1"/>
  <c r="G58" i="13"/>
  <c r="F58" i="13" s="1"/>
  <c r="P58" i="13" s="1"/>
  <c r="Q58" i="13" s="1"/>
  <c r="G59" i="13"/>
  <c r="F59" i="13" s="1"/>
  <c r="P59" i="13" s="1"/>
  <c r="Q59" i="13" s="1"/>
  <c r="G64" i="13"/>
  <c r="F64" i="13" s="1"/>
  <c r="P64" i="13" s="1"/>
  <c r="Q64" i="13" s="1"/>
  <c r="G68" i="13"/>
  <c r="F68" i="13" s="1"/>
  <c r="P68" i="13" s="1"/>
  <c r="Q68" i="13" s="1"/>
  <c r="G73" i="13"/>
  <c r="F73" i="13" s="1"/>
  <c r="P73" i="13" s="1"/>
  <c r="Q73" i="13" s="1"/>
  <c r="G75" i="13"/>
  <c r="F75" i="13" s="1"/>
  <c r="P75" i="13" s="1"/>
  <c r="Q75" i="13" s="1"/>
  <c r="G80" i="13"/>
  <c r="F80" i="13" s="1"/>
  <c r="P80" i="13" s="1"/>
  <c r="Q80" i="13" s="1"/>
  <c r="G83" i="13"/>
  <c r="F83" i="13" s="1"/>
  <c r="P83" i="13" s="1"/>
  <c r="Q83" i="13" s="1"/>
  <c r="G89" i="13"/>
  <c r="F89" i="13" s="1"/>
  <c r="P89" i="13" s="1"/>
  <c r="Q89" i="13" s="1"/>
  <c r="G90" i="13"/>
  <c r="F90" i="13" s="1"/>
  <c r="P90" i="13" s="1"/>
  <c r="Q90" i="13" s="1"/>
  <c r="G93" i="13"/>
  <c r="F93" i="13" s="1"/>
  <c r="P93" i="13" s="1"/>
  <c r="Q93" i="13" s="1"/>
  <c r="G99" i="13"/>
  <c r="F99" i="13" s="1"/>
  <c r="G103" i="13"/>
  <c r="F103" i="13" s="1"/>
  <c r="P103" i="13" s="1"/>
  <c r="Q103" i="13" s="1"/>
  <c r="G107" i="13"/>
  <c r="F107" i="13" s="1"/>
  <c r="G108" i="13"/>
  <c r="F108" i="13" s="1"/>
  <c r="P108" i="13" s="1"/>
  <c r="Q108" i="13" s="1"/>
  <c r="G118" i="13"/>
  <c r="F118" i="13" s="1"/>
  <c r="P118" i="13" s="1"/>
  <c r="Q118" i="13" s="1"/>
  <c r="G119" i="13"/>
  <c r="F119" i="13" s="1"/>
  <c r="P119" i="13" s="1"/>
  <c r="Q119" i="13" s="1"/>
  <c r="G123" i="13"/>
  <c r="F123" i="13" s="1"/>
  <c r="P123" i="13" s="1"/>
  <c r="Q123" i="13" s="1"/>
  <c r="G129" i="13"/>
  <c r="F129" i="13" s="1"/>
  <c r="P129" i="13" s="1"/>
  <c r="Q129" i="13" s="1"/>
  <c r="G131" i="13"/>
  <c r="F131" i="13" s="1"/>
  <c r="P131" i="13" s="1"/>
  <c r="Q131" i="13" s="1"/>
  <c r="G139" i="13"/>
  <c r="F139" i="13" s="1"/>
  <c r="P139" i="13" s="1"/>
  <c r="Q139" i="13" s="1"/>
  <c r="G144" i="13"/>
  <c r="F144" i="13" s="1"/>
  <c r="P144" i="13" s="1"/>
  <c r="Q144" i="13" s="1"/>
  <c r="G151" i="13"/>
  <c r="F151" i="13" s="1"/>
  <c r="P151" i="13" s="1"/>
  <c r="Q151" i="13" s="1"/>
  <c r="G153" i="13"/>
  <c r="F153" i="13" s="1"/>
  <c r="P153" i="13" s="1"/>
  <c r="Q153" i="13" s="1"/>
  <c r="G155" i="13"/>
  <c r="F155" i="13" s="1"/>
  <c r="P155" i="13" s="1"/>
  <c r="Q155" i="13" s="1"/>
  <c r="G158" i="13"/>
  <c r="F158" i="13" s="1"/>
  <c r="P158" i="13" s="1"/>
  <c r="Q158" i="13" s="1"/>
  <c r="G159" i="13"/>
  <c r="F159" i="13" s="1"/>
  <c r="P159" i="13" s="1"/>
  <c r="Q159" i="13" s="1"/>
  <c r="G163" i="13"/>
  <c r="F163" i="13" s="1"/>
  <c r="G172" i="13"/>
  <c r="F172" i="13" s="1"/>
  <c r="G173" i="13"/>
  <c r="F173" i="13" s="1"/>
  <c r="G180" i="13"/>
  <c r="F180" i="13" s="1"/>
  <c r="P180" i="13" s="1"/>
  <c r="Q180" i="13" s="1"/>
  <c r="G181" i="13"/>
  <c r="F181" i="13" s="1"/>
  <c r="P181" i="13" s="1"/>
  <c r="Q181" i="13" s="1"/>
  <c r="G190" i="13"/>
  <c r="F190" i="13" s="1"/>
  <c r="P190" i="13" s="1"/>
  <c r="Q190" i="13" s="1"/>
  <c r="G191" i="13"/>
  <c r="F191" i="13" s="1"/>
  <c r="P191" i="13" s="1"/>
  <c r="Q191" i="13" s="1"/>
  <c r="G196" i="13"/>
  <c r="F196" i="13" s="1"/>
  <c r="P196" i="13" s="1"/>
  <c r="Q196" i="13" s="1"/>
  <c r="G197" i="13"/>
  <c r="F197" i="13" s="1"/>
  <c r="P197" i="13" s="1"/>
  <c r="Q197" i="13" s="1"/>
  <c r="G204" i="13"/>
  <c r="F204" i="13" s="1"/>
  <c r="P204" i="13" s="1"/>
  <c r="Q204" i="13" s="1"/>
  <c r="G208" i="13"/>
  <c r="F208" i="13" s="1"/>
  <c r="P208" i="13" s="1"/>
  <c r="Q208" i="13" s="1"/>
  <c r="G212" i="13"/>
  <c r="F212" i="13" s="1"/>
  <c r="P212" i="13" s="1"/>
  <c r="Q212" i="13" s="1"/>
  <c r="G213" i="13"/>
  <c r="F213" i="13" s="1"/>
  <c r="P213" i="13" s="1"/>
  <c r="Q213" i="13" s="1"/>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J4" i="13"/>
  <c r="J5" i="13"/>
  <c r="J6" i="13"/>
  <c r="J8" i="13"/>
  <c r="J10" i="13"/>
  <c r="J11" i="13"/>
  <c r="J12" i="13"/>
  <c r="J13" i="13"/>
  <c r="J15" i="13"/>
  <c r="J16" i="13"/>
  <c r="J18" i="13"/>
  <c r="J20" i="13"/>
  <c r="J21" i="13"/>
  <c r="J23" i="13"/>
  <c r="J25" i="13"/>
  <c r="J28" i="13"/>
  <c r="J30" i="13"/>
  <c r="J31" i="13"/>
  <c r="J32" i="13"/>
  <c r="J33" i="13"/>
  <c r="J35" i="13"/>
  <c r="J36" i="13"/>
  <c r="J37" i="13"/>
  <c r="J39" i="13"/>
  <c r="J41" i="13"/>
  <c r="J44" i="13"/>
  <c r="J45" i="13"/>
  <c r="J46" i="13"/>
  <c r="J48" i="13"/>
  <c r="J49" i="13"/>
  <c r="J51" i="13"/>
  <c r="J52" i="13"/>
  <c r="J53" i="13"/>
  <c r="J54" i="13"/>
  <c r="J55" i="13"/>
  <c r="J57" i="13"/>
  <c r="J60" i="13"/>
  <c r="J61" i="13"/>
  <c r="J62" i="13"/>
  <c r="J63" i="13"/>
  <c r="J65" i="13"/>
  <c r="J66" i="13"/>
  <c r="J67" i="13"/>
  <c r="J69" i="13"/>
  <c r="J70" i="13"/>
  <c r="J71" i="13"/>
  <c r="J72" i="13"/>
  <c r="J74" i="13"/>
  <c r="J76" i="13"/>
  <c r="J77" i="13"/>
  <c r="J78" i="13"/>
  <c r="J79" i="13"/>
  <c r="J81" i="13"/>
  <c r="J82" i="13"/>
  <c r="J84" i="13"/>
  <c r="J85" i="13"/>
  <c r="J86" i="13"/>
  <c r="J87" i="13"/>
  <c r="J88" i="13"/>
  <c r="J91" i="13"/>
  <c r="J92" i="13"/>
  <c r="J94" i="13"/>
  <c r="J95" i="13"/>
  <c r="J96" i="13"/>
  <c r="J97" i="13"/>
  <c r="J98" i="13"/>
  <c r="J100" i="13"/>
  <c r="J101" i="13"/>
  <c r="J102" i="13"/>
  <c r="J104" i="13"/>
  <c r="J105" i="13"/>
  <c r="J106" i="13"/>
  <c r="J109" i="13"/>
  <c r="J110" i="13"/>
  <c r="J111" i="13"/>
  <c r="J112" i="13"/>
  <c r="J113" i="13"/>
  <c r="J114" i="13"/>
  <c r="J115" i="13"/>
  <c r="J116" i="13"/>
  <c r="J117" i="13"/>
  <c r="J120" i="13"/>
  <c r="J121" i="13"/>
  <c r="J122" i="13"/>
  <c r="J124" i="13"/>
  <c r="J125" i="13"/>
  <c r="J126" i="13"/>
  <c r="J127" i="13"/>
  <c r="J128" i="13"/>
  <c r="J130" i="13"/>
  <c r="J132" i="13"/>
  <c r="J133" i="13"/>
  <c r="J134" i="13"/>
  <c r="J135" i="13"/>
  <c r="J136" i="13"/>
  <c r="J137" i="13"/>
  <c r="J138" i="13"/>
  <c r="J140" i="13"/>
  <c r="J141" i="13"/>
  <c r="J142" i="13"/>
  <c r="J143" i="13"/>
  <c r="J145" i="13"/>
  <c r="J146" i="13"/>
  <c r="J147" i="13"/>
  <c r="J148" i="13"/>
  <c r="J149" i="13"/>
  <c r="J150" i="13"/>
  <c r="J152" i="13"/>
  <c r="J154" i="13"/>
  <c r="J156" i="13"/>
  <c r="J157" i="13"/>
  <c r="J160" i="13"/>
  <c r="J161" i="13"/>
  <c r="J162" i="13"/>
  <c r="J164" i="13"/>
  <c r="J165" i="13"/>
  <c r="J166" i="13"/>
  <c r="J167" i="13"/>
  <c r="J168" i="13"/>
  <c r="J169" i="13"/>
  <c r="J170" i="13"/>
  <c r="J171" i="13"/>
  <c r="J174" i="13"/>
  <c r="J175" i="13"/>
  <c r="J176" i="13"/>
  <c r="J177" i="13"/>
  <c r="J178" i="13"/>
  <c r="J179" i="13"/>
  <c r="J182" i="13"/>
  <c r="J183" i="13"/>
  <c r="J184" i="13"/>
  <c r="J185" i="13"/>
  <c r="J186" i="13"/>
  <c r="J187" i="13"/>
  <c r="J188" i="13"/>
  <c r="J189" i="13"/>
  <c r="J192" i="13"/>
  <c r="J193" i="13"/>
  <c r="J194" i="13"/>
  <c r="J195" i="13"/>
  <c r="J198" i="13"/>
  <c r="J199" i="13"/>
  <c r="J200" i="13"/>
  <c r="J201" i="13"/>
  <c r="J202" i="13"/>
  <c r="J203" i="13"/>
  <c r="J205" i="13"/>
  <c r="J206" i="13"/>
  <c r="J207" i="13"/>
  <c r="J209" i="13"/>
  <c r="J210" i="13"/>
  <c r="J211" i="13"/>
  <c r="J214" i="13"/>
  <c r="J215" i="13"/>
  <c r="J216" i="13"/>
  <c r="J217" i="13"/>
  <c r="J218" i="13"/>
  <c r="J219" i="13"/>
  <c r="K4" i="13"/>
  <c r="K5" i="13"/>
  <c r="K6" i="13"/>
  <c r="K8" i="13"/>
  <c r="K10" i="13"/>
  <c r="K11" i="13"/>
  <c r="K12" i="13"/>
  <c r="K13" i="13"/>
  <c r="K15" i="13"/>
  <c r="K16" i="13"/>
  <c r="K18" i="13"/>
  <c r="K20" i="13"/>
  <c r="K21" i="13"/>
  <c r="K23" i="13"/>
  <c r="K25" i="13"/>
  <c r="K28" i="13"/>
  <c r="K30" i="13"/>
  <c r="K31" i="13"/>
  <c r="K32" i="13"/>
  <c r="K33" i="13"/>
  <c r="K35" i="13"/>
  <c r="K36" i="13"/>
  <c r="K37" i="13"/>
  <c r="K39" i="13"/>
  <c r="K41" i="13"/>
  <c r="K44" i="13"/>
  <c r="K45" i="13"/>
  <c r="K46" i="13"/>
  <c r="K48" i="13"/>
  <c r="K49" i="13"/>
  <c r="K51" i="13"/>
  <c r="K52" i="13"/>
  <c r="K53" i="13"/>
  <c r="K54" i="13"/>
  <c r="K55" i="13"/>
  <c r="K57" i="13"/>
  <c r="K60" i="13"/>
  <c r="K61" i="13"/>
  <c r="K62" i="13"/>
  <c r="K63" i="13"/>
  <c r="K65" i="13"/>
  <c r="K66" i="13"/>
  <c r="K67" i="13"/>
  <c r="K69" i="13"/>
  <c r="K70" i="13"/>
  <c r="K71" i="13"/>
  <c r="K72" i="13"/>
  <c r="K74" i="13"/>
  <c r="K76" i="13"/>
  <c r="K77" i="13"/>
  <c r="K78" i="13"/>
  <c r="K79" i="13"/>
  <c r="K81" i="13"/>
  <c r="K82" i="13"/>
  <c r="K84" i="13"/>
  <c r="K85" i="13"/>
  <c r="K86" i="13"/>
  <c r="K87" i="13"/>
  <c r="K88" i="13"/>
  <c r="K91" i="13"/>
  <c r="K92" i="13"/>
  <c r="K94" i="13"/>
  <c r="K95" i="13"/>
  <c r="K96" i="13"/>
  <c r="K97" i="13"/>
  <c r="K98" i="13"/>
  <c r="K100" i="13"/>
  <c r="K101" i="13"/>
  <c r="K102" i="13"/>
  <c r="K104" i="13"/>
  <c r="K105" i="13"/>
  <c r="K106" i="13"/>
  <c r="K109" i="13"/>
  <c r="K110" i="13"/>
  <c r="K111" i="13"/>
  <c r="K112" i="13"/>
  <c r="K113" i="13"/>
  <c r="K114" i="13"/>
  <c r="K115" i="13"/>
  <c r="K116" i="13"/>
  <c r="K117" i="13"/>
  <c r="K120" i="13"/>
  <c r="K121" i="13"/>
  <c r="K122" i="13"/>
  <c r="K124" i="13"/>
  <c r="K125" i="13"/>
  <c r="K126" i="13"/>
  <c r="K127" i="13"/>
  <c r="K128" i="13"/>
  <c r="K130" i="13"/>
  <c r="K132" i="13"/>
  <c r="K133" i="13"/>
  <c r="K134" i="13"/>
  <c r="K135" i="13"/>
  <c r="K136" i="13"/>
  <c r="K137" i="13"/>
  <c r="K138" i="13"/>
  <c r="K140" i="13"/>
  <c r="K141" i="13"/>
  <c r="K142" i="13"/>
  <c r="K143" i="13"/>
  <c r="K145" i="13"/>
  <c r="K146" i="13"/>
  <c r="K147" i="13"/>
  <c r="K148" i="13"/>
  <c r="K149" i="13"/>
  <c r="K150" i="13"/>
  <c r="K152" i="13"/>
  <c r="K154" i="13"/>
  <c r="K156" i="13"/>
  <c r="K157" i="13"/>
  <c r="K160" i="13"/>
  <c r="K161" i="13"/>
  <c r="K162" i="13"/>
  <c r="K164" i="13"/>
  <c r="K165" i="13"/>
  <c r="K166" i="13"/>
  <c r="K167" i="13"/>
  <c r="K168" i="13"/>
  <c r="K169" i="13"/>
  <c r="K170" i="13"/>
  <c r="K171" i="13"/>
  <c r="K174" i="13"/>
  <c r="K175" i="13"/>
  <c r="K176" i="13"/>
  <c r="K177" i="13"/>
  <c r="K178" i="13"/>
  <c r="K179" i="13"/>
  <c r="K182" i="13"/>
  <c r="K183" i="13"/>
  <c r="K184" i="13"/>
  <c r="K185" i="13"/>
  <c r="K186" i="13"/>
  <c r="K187" i="13"/>
  <c r="K188" i="13"/>
  <c r="K189" i="13"/>
  <c r="K192" i="13"/>
  <c r="K193" i="13"/>
  <c r="K194" i="13"/>
  <c r="K195" i="13"/>
  <c r="K198" i="13"/>
  <c r="K199" i="13"/>
  <c r="K200" i="13"/>
  <c r="K201" i="13"/>
  <c r="K202" i="13"/>
  <c r="K203" i="13"/>
  <c r="K205" i="13"/>
  <c r="K206" i="13"/>
  <c r="K207" i="13"/>
  <c r="K209" i="13"/>
  <c r="K210" i="13"/>
  <c r="K211" i="13"/>
  <c r="K214" i="13"/>
  <c r="K215" i="13"/>
  <c r="K216" i="13"/>
  <c r="K217" i="13"/>
  <c r="K218" i="13"/>
  <c r="K219"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211" i="13"/>
  <c r="L212" i="13"/>
  <c r="L213" i="13"/>
  <c r="L214" i="13"/>
  <c r="L215" i="13"/>
  <c r="L216" i="13"/>
  <c r="L217" i="13"/>
  <c r="L218" i="13"/>
  <c r="L219" i="13"/>
  <c r="M3" i="13"/>
  <c r="M7" i="13"/>
  <c r="M9" i="13"/>
  <c r="M14" i="13"/>
  <c r="M17" i="13"/>
  <c r="M19" i="13"/>
  <c r="M22" i="13"/>
  <c r="M24" i="13"/>
  <c r="M26" i="13"/>
  <c r="M27" i="13"/>
  <c r="M29" i="13"/>
  <c r="M34" i="13"/>
  <c r="M38" i="13"/>
  <c r="M40" i="13"/>
  <c r="M42" i="13"/>
  <c r="M43" i="13"/>
  <c r="M47" i="13"/>
  <c r="M50" i="13"/>
  <c r="M56" i="13"/>
  <c r="M58" i="13"/>
  <c r="M59" i="13"/>
  <c r="M64" i="13"/>
  <c r="M68" i="13"/>
  <c r="M73" i="13"/>
  <c r="M75" i="13"/>
  <c r="M80" i="13"/>
  <c r="M83" i="13"/>
  <c r="M89" i="13"/>
  <c r="M90" i="13"/>
  <c r="M93" i="13"/>
  <c r="M99" i="13"/>
  <c r="M103" i="13"/>
  <c r="M107" i="13"/>
  <c r="M108" i="13"/>
  <c r="M118" i="13"/>
  <c r="M119" i="13"/>
  <c r="M123" i="13"/>
  <c r="M129" i="13"/>
  <c r="M131" i="13"/>
  <c r="M139" i="13"/>
  <c r="M144" i="13"/>
  <c r="M151" i="13"/>
  <c r="M153" i="13"/>
  <c r="M155" i="13"/>
  <c r="M158" i="13"/>
  <c r="M159" i="13"/>
  <c r="M163" i="13"/>
  <c r="M172" i="13"/>
  <c r="M173" i="13"/>
  <c r="M180" i="13"/>
  <c r="M181" i="13"/>
  <c r="M190" i="13"/>
  <c r="M191" i="13"/>
  <c r="M196" i="13"/>
  <c r="M197" i="13"/>
  <c r="M204" i="13"/>
  <c r="M208" i="13"/>
  <c r="M212" i="13"/>
  <c r="M213" i="13"/>
  <c r="P3" i="13"/>
  <c r="Q3" i="13" s="1"/>
  <c r="P42" i="13"/>
  <c r="Q42" i="13" s="1"/>
  <c r="P43" i="13"/>
  <c r="Q43" i="13" s="1"/>
  <c r="P47" i="13"/>
  <c r="Q47" i="13" s="1"/>
  <c r="P50" i="13"/>
  <c r="Q50" i="13" s="1"/>
  <c r="P56" i="13"/>
  <c r="Q56" i="13" s="1"/>
  <c r="P99" i="13"/>
  <c r="Q99" i="13" s="1"/>
  <c r="P107" i="13"/>
  <c r="Q107" i="13" s="1"/>
  <c r="P163" i="13"/>
  <c r="Q163" i="13" s="1"/>
  <c r="P172" i="13"/>
  <c r="Q172" i="13" s="1"/>
  <c r="P173" i="13"/>
  <c r="Q173" i="13" s="1"/>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4" i="13"/>
  <c r="D3" i="13"/>
  <c r="D2" i="13"/>
  <c r="C165" i="8"/>
  <c r="C166" i="8"/>
  <c r="C167" i="8"/>
  <c r="C168" i="8"/>
  <c r="C169" i="8"/>
  <c r="C170" i="8"/>
  <c r="D165" i="8"/>
  <c r="D166" i="8"/>
  <c r="D167" i="8"/>
  <c r="D168" i="8"/>
  <c r="D169" i="8"/>
  <c r="D170" i="8"/>
  <c r="C164" i="8"/>
  <c r="D164" i="8"/>
  <c r="C161" i="8"/>
  <c r="C162" i="8"/>
  <c r="C163" i="8"/>
  <c r="D161" i="8"/>
  <c r="D162" i="8"/>
  <c r="D163" i="8"/>
  <c r="C157" i="8"/>
  <c r="C158" i="8"/>
  <c r="C159" i="8"/>
  <c r="C160" i="8"/>
  <c r="D157" i="8"/>
  <c r="D158" i="8"/>
  <c r="D159" i="8"/>
  <c r="D160" i="8"/>
  <c r="C141" i="8"/>
  <c r="C142" i="8"/>
  <c r="C143" i="8"/>
  <c r="C144" i="8"/>
  <c r="C145" i="8"/>
  <c r="C146" i="8"/>
  <c r="C147" i="8"/>
  <c r="C148" i="8"/>
  <c r="C149" i="8"/>
  <c r="C150" i="8"/>
  <c r="C151" i="8"/>
  <c r="C152" i="8"/>
  <c r="C153" i="8"/>
  <c r="C154" i="8"/>
  <c r="C155" i="8"/>
  <c r="C156" i="8"/>
  <c r="D141" i="8"/>
  <c r="D142" i="8"/>
  <c r="D143" i="8"/>
  <c r="D144" i="8"/>
  <c r="D145" i="8"/>
  <c r="D146" i="8"/>
  <c r="D147" i="8"/>
  <c r="D148" i="8"/>
  <c r="D149" i="8"/>
  <c r="D150" i="8"/>
  <c r="D151" i="8"/>
  <c r="D152" i="8"/>
  <c r="D153" i="8"/>
  <c r="D154" i="8"/>
  <c r="D155" i="8"/>
  <c r="D156" i="8"/>
  <c r="C135" i="8"/>
  <c r="C136" i="8"/>
  <c r="C137" i="8"/>
  <c r="C138" i="8"/>
  <c r="C139" i="8"/>
  <c r="C140" i="8"/>
  <c r="D135" i="8"/>
  <c r="D136" i="8"/>
  <c r="D137" i="8"/>
  <c r="D138" i="8"/>
  <c r="D139" i="8"/>
  <c r="D140" i="8"/>
  <c r="C134" i="8"/>
  <c r="D134" i="8"/>
  <c r="C128" i="8"/>
  <c r="C129" i="8"/>
  <c r="C130" i="8"/>
  <c r="C131" i="8"/>
  <c r="C132" i="8"/>
  <c r="C133" i="8"/>
  <c r="D128" i="8"/>
  <c r="D129" i="8"/>
  <c r="D130" i="8"/>
  <c r="D131" i="8"/>
  <c r="D132" i="8"/>
  <c r="D133" i="8"/>
  <c r="C127" i="8"/>
  <c r="D127" i="8"/>
  <c r="C126" i="8"/>
  <c r="D126" i="8"/>
  <c r="C116" i="8"/>
  <c r="C117" i="8"/>
  <c r="C118" i="8"/>
  <c r="C119" i="8"/>
  <c r="C120" i="8"/>
  <c r="C121" i="8"/>
  <c r="C122" i="8"/>
  <c r="C123" i="8"/>
  <c r="C124" i="8"/>
  <c r="C125" i="8"/>
  <c r="D116" i="8"/>
  <c r="D117" i="8"/>
  <c r="D118" i="8"/>
  <c r="D119" i="8"/>
  <c r="D120" i="8"/>
  <c r="D121" i="8"/>
  <c r="D122" i="8"/>
  <c r="D123" i="8"/>
  <c r="D124" i="8"/>
  <c r="D125" i="8"/>
  <c r="C115" i="8"/>
  <c r="D115" i="8"/>
  <c r="C114" i="8"/>
  <c r="D114" i="8"/>
  <c r="C113" i="8"/>
  <c r="D113" i="8"/>
  <c r="C112" i="8"/>
  <c r="D112" i="8"/>
  <c r="C102" i="8"/>
  <c r="C103" i="8"/>
  <c r="C104" i="8"/>
  <c r="C105" i="8"/>
  <c r="C106" i="8"/>
  <c r="C107" i="8"/>
  <c r="C108" i="8"/>
  <c r="C109" i="8"/>
  <c r="C110" i="8"/>
  <c r="C111" i="8"/>
  <c r="D102" i="8"/>
  <c r="D103" i="8"/>
  <c r="D104" i="8"/>
  <c r="D105" i="8"/>
  <c r="D106" i="8"/>
  <c r="D107" i="8"/>
  <c r="D108" i="8"/>
  <c r="D109" i="8"/>
  <c r="D110" i="8"/>
  <c r="D111" i="8"/>
  <c r="C100" i="8"/>
  <c r="C101" i="8"/>
  <c r="D100" i="8"/>
  <c r="D101" i="8"/>
  <c r="C99" i="8"/>
  <c r="D99" i="8"/>
  <c r="C98" i="8"/>
  <c r="D98" i="8"/>
  <c r="C97" i="8"/>
  <c r="D97" i="8"/>
  <c r="C95" i="8"/>
  <c r="C96" i="8"/>
  <c r="D95" i="8"/>
  <c r="D96" i="8"/>
  <c r="C94" i="8"/>
  <c r="D94" i="8"/>
  <c r="C87" i="8"/>
  <c r="C88" i="8"/>
  <c r="C89" i="8"/>
  <c r="C90" i="8"/>
  <c r="C91" i="8"/>
  <c r="C92" i="8"/>
  <c r="C93" i="8"/>
  <c r="D87" i="8"/>
  <c r="D88" i="8"/>
  <c r="D89" i="8"/>
  <c r="D90" i="8"/>
  <c r="D91" i="8"/>
  <c r="D92" i="8"/>
  <c r="D93" i="8"/>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H12" i="10"/>
  <c r="H13" i="10"/>
  <c r="H14" i="10"/>
  <c r="H15" i="10"/>
  <c r="H16" i="10"/>
  <c r="H17" i="10"/>
  <c r="H18" i="10"/>
  <c r="H19" i="10"/>
  <c r="H20" i="10"/>
  <c r="H21" i="10"/>
  <c r="H22" i="10"/>
  <c r="H23" i="10"/>
  <c r="H24" i="10"/>
  <c r="H11" i="10"/>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M4" i="13"/>
  <c r="M5" i="13"/>
  <c r="M171" i="13"/>
  <c r="M160" i="13"/>
  <c r="M170" i="13"/>
  <c r="M162" i="13"/>
  <c r="M100" i="13"/>
  <c r="M96" i="13"/>
  <c r="M98" i="13"/>
  <c r="M52" i="13"/>
  <c r="M53" i="13"/>
  <c r="M54" i="13"/>
  <c r="M55" i="13"/>
  <c r="M109" i="13"/>
  <c r="M113" i="13"/>
  <c r="M116" i="13"/>
  <c r="M33" i="13"/>
  <c r="M35" i="13"/>
  <c r="M20" i="13"/>
  <c r="M91" i="13"/>
  <c r="M21" i="13"/>
  <c r="J19" i="13"/>
  <c r="K19" i="13"/>
  <c r="M92" i="13"/>
  <c r="J90" i="13"/>
  <c r="K90" i="13"/>
  <c r="M94" i="13"/>
  <c r="M95" i="13"/>
  <c r="M97" i="13"/>
  <c r="J93" i="13"/>
  <c r="K93" i="13"/>
  <c r="M106" i="13"/>
  <c r="M105" i="13"/>
  <c r="M219" i="13"/>
  <c r="M104" i="13"/>
  <c r="J103" i="13"/>
  <c r="K103" i="13"/>
  <c r="M161" i="13"/>
  <c r="J159" i="13"/>
  <c r="K159" i="13"/>
  <c r="M13" i="13"/>
  <c r="M18" i="13"/>
  <c r="J17" i="13"/>
  <c r="K17" i="13"/>
  <c r="M12" i="13"/>
  <c r="M23" i="13"/>
  <c r="J22" i="13"/>
  <c r="K22" i="13"/>
  <c r="M10" i="13"/>
  <c r="M6" i="13"/>
  <c r="J3" i="13"/>
  <c r="K3" i="13"/>
  <c r="M11" i="13"/>
  <c r="J9" i="13"/>
  <c r="K9" i="13"/>
  <c r="M36" i="13"/>
  <c r="M25" i="13"/>
  <c r="J24" i="13"/>
  <c r="K24" i="13"/>
  <c r="M117" i="13"/>
  <c r="M32" i="13"/>
  <c r="M37" i="13"/>
  <c r="J34" i="13"/>
  <c r="K34" i="13"/>
  <c r="M115" i="13"/>
  <c r="M114" i="13"/>
  <c r="M111" i="13"/>
  <c r="M110" i="13"/>
  <c r="M112" i="13"/>
  <c r="J107" i="13"/>
  <c r="K107" i="13"/>
  <c r="M69" i="13"/>
  <c r="M72" i="13"/>
  <c r="M51" i="13"/>
  <c r="J50" i="13"/>
  <c r="K50" i="13"/>
  <c r="M67" i="13"/>
  <c r="M71" i="13"/>
  <c r="M77" i="13"/>
  <c r="M31" i="13"/>
  <c r="M70" i="13"/>
  <c r="J68" i="13"/>
  <c r="K68" i="13"/>
  <c r="M65" i="13"/>
  <c r="M63" i="13"/>
  <c r="M66" i="13"/>
  <c r="J64" i="13"/>
  <c r="K64" i="13"/>
  <c r="M205" i="13"/>
  <c r="M203" i="13"/>
  <c r="M206" i="13"/>
  <c r="M207" i="13"/>
  <c r="J204" i="13"/>
  <c r="K204" i="13"/>
  <c r="M210" i="13"/>
  <c r="M209" i="13"/>
  <c r="M138" i="13"/>
  <c r="M211" i="13"/>
  <c r="J208" i="13"/>
  <c r="K208" i="13"/>
  <c r="M137" i="13"/>
  <c r="M179" i="13"/>
  <c r="M8" i="13"/>
  <c r="J7" i="13"/>
  <c r="K7" i="13"/>
  <c r="M141" i="13"/>
  <c r="M140" i="13"/>
  <c r="M143" i="13"/>
  <c r="M142" i="13"/>
  <c r="J139" i="13"/>
  <c r="K139" i="13"/>
  <c r="M214" i="13"/>
  <c r="M217" i="13"/>
  <c r="M215" i="13"/>
  <c r="M39" i="13"/>
  <c r="J38" i="13"/>
  <c r="K38" i="13"/>
  <c r="M187" i="13"/>
  <c r="M182" i="13"/>
  <c r="M188" i="13"/>
  <c r="M189" i="13"/>
  <c r="M194" i="13"/>
  <c r="M192" i="13"/>
  <c r="M61" i="13"/>
  <c r="M62" i="13"/>
  <c r="M30" i="13"/>
  <c r="J29" i="13"/>
  <c r="K29" i="13"/>
  <c r="M193" i="13"/>
  <c r="M76" i="13"/>
  <c r="M74" i="13"/>
  <c r="J73" i="13"/>
  <c r="K73" i="13"/>
  <c r="M195" i="13"/>
  <c r="J190" i="13"/>
  <c r="K190" i="13"/>
  <c r="M185" i="13"/>
  <c r="M186" i="13"/>
  <c r="M184" i="13"/>
  <c r="M60" i="13"/>
  <c r="J59" i="13"/>
  <c r="K59" i="13"/>
  <c r="M28" i="13"/>
  <c r="J27" i="13"/>
  <c r="K27" i="13"/>
  <c r="M183" i="13"/>
  <c r="J180" i="13"/>
  <c r="K180" i="13"/>
  <c r="M218" i="13"/>
  <c r="M216" i="13"/>
  <c r="J212" i="13"/>
  <c r="K212" i="13"/>
  <c r="M16" i="13"/>
  <c r="M156" i="13"/>
  <c r="M202" i="13"/>
  <c r="M157" i="13"/>
  <c r="J155" i="13"/>
  <c r="K155" i="13"/>
  <c r="M199" i="13"/>
  <c r="M87" i="13"/>
  <c r="M200" i="13"/>
  <c r="M198" i="13"/>
  <c r="M136" i="13"/>
  <c r="M122" i="13"/>
  <c r="M49" i="13"/>
  <c r="M78" i="13"/>
  <c r="M48" i="13"/>
  <c r="J47" i="13"/>
  <c r="K47" i="13"/>
  <c r="M57" i="13"/>
  <c r="J56" i="13"/>
  <c r="K56" i="13"/>
  <c r="M81" i="13"/>
  <c r="M79" i="13"/>
  <c r="J75" i="13"/>
  <c r="K75" i="13"/>
  <c r="M85" i="13"/>
  <c r="M88" i="13"/>
  <c r="M84" i="13"/>
  <c r="M82" i="13"/>
  <c r="J80" i="13"/>
  <c r="K80" i="13"/>
  <c r="M86" i="13"/>
  <c r="J58" i="13"/>
  <c r="K58" i="13"/>
  <c r="J83" i="13"/>
  <c r="K83" i="13"/>
  <c r="M128" i="13"/>
  <c r="M120" i="13"/>
  <c r="M121" i="13"/>
  <c r="J119" i="13"/>
  <c r="K119" i="13"/>
  <c r="M126" i="13"/>
  <c r="M125" i="13"/>
  <c r="M124" i="13"/>
  <c r="M166" i="13"/>
  <c r="M169" i="13"/>
  <c r="M127" i="13"/>
  <c r="J123" i="13"/>
  <c r="K123" i="13"/>
  <c r="M132" i="13"/>
  <c r="M154" i="13"/>
  <c r="J153" i="13"/>
  <c r="K153" i="13"/>
  <c r="M133" i="13"/>
  <c r="M135" i="13"/>
  <c r="M15" i="13"/>
  <c r="J14" i="13"/>
  <c r="K14" i="13"/>
  <c r="M134" i="13"/>
  <c r="J131" i="13"/>
  <c r="K131" i="13"/>
  <c r="M147" i="13"/>
  <c r="M145" i="13"/>
  <c r="M146" i="13"/>
  <c r="M150" i="13"/>
  <c r="M148" i="13"/>
  <c r="M149" i="13"/>
  <c r="J144" i="13"/>
  <c r="K144" i="13"/>
  <c r="M130" i="13"/>
  <c r="J129" i="13"/>
  <c r="K129" i="13"/>
  <c r="M152" i="13"/>
  <c r="J118" i="13"/>
  <c r="K118" i="13"/>
  <c r="J151" i="13"/>
  <c r="K151" i="13"/>
  <c r="M167" i="13"/>
  <c r="M164" i="13"/>
  <c r="M168" i="13"/>
  <c r="M201" i="13"/>
  <c r="J196" i="13"/>
  <c r="K196" i="13"/>
  <c r="J197" i="13"/>
  <c r="K197" i="13"/>
  <c r="M45" i="13"/>
  <c r="M165" i="13"/>
  <c r="J158" i="13"/>
  <c r="K158" i="13"/>
  <c r="J163" i="13"/>
  <c r="K163" i="13"/>
  <c r="M178" i="13"/>
  <c r="M46" i="13"/>
  <c r="M174" i="13"/>
  <c r="M177" i="13"/>
  <c r="M176" i="13"/>
  <c r="M175" i="13"/>
  <c r="J172" i="13"/>
  <c r="K172" i="13"/>
  <c r="M44" i="13"/>
  <c r="J42" i="13"/>
  <c r="K42" i="13"/>
  <c r="J43" i="13"/>
  <c r="K43" i="13"/>
  <c r="M41" i="13"/>
  <c r="J26" i="13"/>
  <c r="K26" i="13"/>
  <c r="J40" i="13"/>
  <c r="K40" i="13"/>
  <c r="M102" i="13"/>
  <c r="M101" i="13"/>
  <c r="J89" i="13"/>
  <c r="K89" i="13"/>
  <c r="J99" i="13"/>
  <c r="K99" i="13"/>
  <c r="G2" i="13"/>
  <c r="F2" i="13" s="1"/>
  <c r="P2" i="13" s="1"/>
  <c r="Q2" i="13" s="1"/>
  <c r="H2" i="13"/>
  <c r="I2" i="13"/>
  <c r="J2" i="13"/>
  <c r="K2" i="13"/>
  <c r="L2" i="13"/>
  <c r="M2" i="13"/>
  <c r="G219" i="13" l="1"/>
  <c r="F219" i="13" s="1"/>
  <c r="P219" i="13" s="1"/>
  <c r="Q219" i="13" s="1"/>
  <c r="G218" i="13"/>
  <c r="F218" i="13" s="1"/>
  <c r="P218" i="13" s="1"/>
  <c r="Q218" i="13" s="1"/>
  <c r="G217" i="13"/>
  <c r="F217" i="13" s="1"/>
  <c r="P217" i="13" s="1"/>
  <c r="Q217" i="13" s="1"/>
  <c r="G216" i="13"/>
  <c r="F216" i="13" s="1"/>
  <c r="P216" i="13" s="1"/>
  <c r="Q216" i="13" s="1"/>
  <c r="G215" i="13"/>
  <c r="F215" i="13" s="1"/>
  <c r="P215" i="13" s="1"/>
  <c r="Q215" i="13" s="1"/>
  <c r="G214" i="13"/>
  <c r="F214" i="13" s="1"/>
  <c r="P214" i="13" s="1"/>
  <c r="Q214" i="13" s="1"/>
  <c r="G211" i="13"/>
  <c r="F211" i="13" s="1"/>
  <c r="P211" i="13" s="1"/>
  <c r="Q211" i="13" s="1"/>
  <c r="G210" i="13"/>
  <c r="F210" i="13" s="1"/>
  <c r="P210" i="13" s="1"/>
  <c r="Q210" i="13" s="1"/>
  <c r="G209" i="13"/>
  <c r="F209" i="13" s="1"/>
  <c r="P209" i="13" s="1"/>
  <c r="Q209" i="13" s="1"/>
  <c r="G207" i="13"/>
  <c r="F207" i="13" s="1"/>
  <c r="P207" i="13" s="1"/>
  <c r="Q207" i="13" s="1"/>
  <c r="G206" i="13"/>
  <c r="F206" i="13" s="1"/>
  <c r="P206" i="13" s="1"/>
  <c r="Q206" i="13" s="1"/>
  <c r="G205" i="13"/>
  <c r="F205" i="13" s="1"/>
  <c r="P205" i="13" s="1"/>
  <c r="Q205" i="13" s="1"/>
  <c r="G203" i="13"/>
  <c r="F203" i="13" s="1"/>
  <c r="P203" i="13" s="1"/>
  <c r="Q203" i="13" s="1"/>
  <c r="G202" i="13"/>
  <c r="F202" i="13" s="1"/>
  <c r="P202" i="13" s="1"/>
  <c r="Q202" i="13" s="1"/>
  <c r="G201" i="13"/>
  <c r="F201" i="13" s="1"/>
  <c r="P201" i="13" s="1"/>
  <c r="Q201" i="13" s="1"/>
  <c r="G200" i="13"/>
  <c r="F200" i="13" s="1"/>
  <c r="P200" i="13" s="1"/>
  <c r="Q200" i="13" s="1"/>
  <c r="G199" i="13"/>
  <c r="F199" i="13" s="1"/>
  <c r="P199" i="13" s="1"/>
  <c r="Q199" i="13" s="1"/>
  <c r="G198" i="13"/>
  <c r="F198" i="13" s="1"/>
  <c r="P198" i="13" s="1"/>
  <c r="Q198" i="13" s="1"/>
  <c r="G195" i="13"/>
  <c r="F195" i="13" s="1"/>
  <c r="P195" i="13" s="1"/>
  <c r="Q195" i="13" s="1"/>
  <c r="G194" i="13"/>
  <c r="F194" i="13" s="1"/>
  <c r="P194" i="13" s="1"/>
  <c r="Q194" i="13" s="1"/>
  <c r="G193" i="13"/>
  <c r="F193" i="13" s="1"/>
  <c r="P193" i="13" s="1"/>
  <c r="Q193" i="13" s="1"/>
  <c r="G192" i="13"/>
  <c r="F192" i="13" s="1"/>
  <c r="P192" i="13" s="1"/>
  <c r="Q192" i="13" s="1"/>
  <c r="G189" i="13"/>
  <c r="F189" i="13" s="1"/>
  <c r="P189" i="13" s="1"/>
  <c r="Q189" i="13" s="1"/>
  <c r="G188" i="13"/>
  <c r="F188" i="13" s="1"/>
  <c r="P188" i="13" s="1"/>
  <c r="Q188" i="13" s="1"/>
  <c r="G187" i="13"/>
  <c r="F187" i="13" s="1"/>
  <c r="P187" i="13" s="1"/>
  <c r="Q187" i="13" s="1"/>
  <c r="G186" i="13"/>
  <c r="F186" i="13" s="1"/>
  <c r="P186" i="13" s="1"/>
  <c r="Q186" i="13" s="1"/>
  <c r="G185" i="13"/>
  <c r="F185" i="13" s="1"/>
  <c r="P185" i="13" s="1"/>
  <c r="Q185" i="13" s="1"/>
  <c r="G184" i="13"/>
  <c r="F184" i="13" s="1"/>
  <c r="P184" i="13" s="1"/>
  <c r="Q184" i="13" s="1"/>
  <c r="G183" i="13"/>
  <c r="F183" i="13" s="1"/>
  <c r="P183" i="13" s="1"/>
  <c r="Q183" i="13" s="1"/>
  <c r="G182" i="13"/>
  <c r="F182" i="13" s="1"/>
  <c r="P182" i="13" s="1"/>
  <c r="Q182" i="13" s="1"/>
  <c r="G179" i="13"/>
  <c r="F179" i="13" s="1"/>
  <c r="P179" i="13" s="1"/>
  <c r="Q179" i="13" s="1"/>
  <c r="G178" i="13"/>
  <c r="F178" i="13" s="1"/>
  <c r="P178" i="13" s="1"/>
  <c r="Q178" i="13" s="1"/>
  <c r="G177" i="13"/>
  <c r="F177" i="13" s="1"/>
  <c r="P177" i="13" s="1"/>
  <c r="Q177" i="13" s="1"/>
  <c r="G176" i="13"/>
  <c r="F176" i="13" s="1"/>
  <c r="P176" i="13" s="1"/>
  <c r="Q176" i="13" s="1"/>
  <c r="G175" i="13"/>
  <c r="F175" i="13" s="1"/>
  <c r="P175" i="13" s="1"/>
  <c r="Q175" i="13" s="1"/>
  <c r="G174" i="13"/>
  <c r="F174" i="13" s="1"/>
  <c r="P174" i="13" s="1"/>
  <c r="Q174" i="13" s="1"/>
  <c r="G171" i="13"/>
  <c r="F171" i="13" s="1"/>
  <c r="P171" i="13" s="1"/>
  <c r="Q171" i="13" s="1"/>
  <c r="G170" i="13"/>
  <c r="F170" i="13" s="1"/>
  <c r="P170" i="13" s="1"/>
  <c r="Q170" i="13" s="1"/>
  <c r="G169" i="13"/>
  <c r="F169" i="13" s="1"/>
  <c r="P169" i="13" s="1"/>
  <c r="Q169" i="13" s="1"/>
  <c r="G168" i="13"/>
  <c r="F168" i="13" s="1"/>
  <c r="P168" i="13" s="1"/>
  <c r="Q168" i="13" s="1"/>
  <c r="G167" i="13"/>
  <c r="F167" i="13" s="1"/>
  <c r="P167" i="13" s="1"/>
  <c r="Q167" i="13" s="1"/>
  <c r="G166" i="13"/>
  <c r="F166" i="13" s="1"/>
  <c r="P166" i="13" s="1"/>
  <c r="Q166" i="13" s="1"/>
  <c r="G165" i="13"/>
  <c r="F165" i="13" s="1"/>
  <c r="P165" i="13" s="1"/>
  <c r="Q165" i="13" s="1"/>
  <c r="G164" i="13"/>
  <c r="F164" i="13" s="1"/>
  <c r="P164" i="13" s="1"/>
  <c r="Q164" i="13" s="1"/>
  <c r="G162" i="13"/>
  <c r="F162" i="13" s="1"/>
  <c r="P162" i="13" s="1"/>
  <c r="Q162" i="13" s="1"/>
  <c r="G161" i="13"/>
  <c r="F161" i="13" s="1"/>
  <c r="P161" i="13" s="1"/>
  <c r="Q161" i="13" s="1"/>
  <c r="G160" i="13"/>
  <c r="F160" i="13" s="1"/>
  <c r="P160" i="13" s="1"/>
  <c r="Q160" i="13" s="1"/>
  <c r="G157" i="13"/>
  <c r="F157" i="13" s="1"/>
  <c r="P157" i="13" s="1"/>
  <c r="Q157" i="13" s="1"/>
  <c r="G156" i="13"/>
  <c r="F156" i="13" s="1"/>
  <c r="P156" i="13" s="1"/>
  <c r="Q156" i="13" s="1"/>
  <c r="G154" i="13"/>
  <c r="F154" i="13" s="1"/>
  <c r="P154" i="13" s="1"/>
  <c r="Q154" i="13" s="1"/>
  <c r="G152" i="13"/>
  <c r="F152" i="13" s="1"/>
  <c r="P152" i="13" s="1"/>
  <c r="Q152" i="13" s="1"/>
  <c r="G150" i="13"/>
  <c r="F150" i="13" s="1"/>
  <c r="P150" i="13" s="1"/>
  <c r="Q150" i="13" s="1"/>
  <c r="G149" i="13"/>
  <c r="F149" i="13" s="1"/>
  <c r="P149" i="13" s="1"/>
  <c r="Q149" i="13" s="1"/>
  <c r="G148" i="13"/>
  <c r="F148" i="13" s="1"/>
  <c r="P148" i="13" s="1"/>
  <c r="Q148" i="13" s="1"/>
  <c r="G147" i="13"/>
  <c r="F147" i="13" s="1"/>
  <c r="P147" i="13" s="1"/>
  <c r="Q147" i="13" s="1"/>
  <c r="G146" i="13"/>
  <c r="F146" i="13" s="1"/>
  <c r="P146" i="13" s="1"/>
  <c r="Q146" i="13" s="1"/>
  <c r="G145" i="13"/>
  <c r="F145" i="13" s="1"/>
  <c r="P145" i="13" s="1"/>
  <c r="Q145" i="13" s="1"/>
  <c r="G143" i="13"/>
  <c r="F143" i="13" s="1"/>
  <c r="P143" i="13" s="1"/>
  <c r="Q143" i="13" s="1"/>
  <c r="G142" i="13"/>
  <c r="F142" i="13" s="1"/>
  <c r="P142" i="13" s="1"/>
  <c r="Q142" i="13" s="1"/>
  <c r="G141" i="13"/>
  <c r="F141" i="13" s="1"/>
  <c r="P141" i="13" s="1"/>
  <c r="Q141" i="13" s="1"/>
  <c r="G140" i="13"/>
  <c r="F140" i="13" s="1"/>
  <c r="P140" i="13" s="1"/>
  <c r="Q140" i="13" s="1"/>
  <c r="G138" i="13"/>
  <c r="F138" i="13" s="1"/>
  <c r="P138" i="13" s="1"/>
  <c r="Q138" i="13" s="1"/>
  <c r="G137" i="13"/>
  <c r="F137" i="13" s="1"/>
  <c r="P137" i="13" s="1"/>
  <c r="Q137" i="13" s="1"/>
  <c r="G136" i="13"/>
  <c r="F136" i="13" s="1"/>
  <c r="P136" i="13" s="1"/>
  <c r="Q136" i="13" s="1"/>
  <c r="G135" i="13"/>
  <c r="F135" i="13" s="1"/>
  <c r="P135" i="13" s="1"/>
  <c r="Q135" i="13" s="1"/>
  <c r="G134" i="13"/>
  <c r="F134" i="13" s="1"/>
  <c r="P134" i="13" s="1"/>
  <c r="Q134" i="13" s="1"/>
  <c r="G133" i="13"/>
  <c r="F133" i="13" s="1"/>
  <c r="P133" i="13" s="1"/>
  <c r="Q133" i="13" s="1"/>
  <c r="G132" i="13"/>
  <c r="F132" i="13" s="1"/>
  <c r="P132" i="13" s="1"/>
  <c r="Q132" i="13" s="1"/>
  <c r="G130" i="13"/>
  <c r="F130" i="13" s="1"/>
  <c r="P130" i="13" s="1"/>
  <c r="Q130" i="13" s="1"/>
  <c r="G128" i="13"/>
  <c r="F128" i="13" s="1"/>
  <c r="P128" i="13" s="1"/>
  <c r="Q128" i="13" s="1"/>
  <c r="G127" i="13"/>
  <c r="F127" i="13" s="1"/>
  <c r="P127" i="13" s="1"/>
  <c r="Q127" i="13" s="1"/>
  <c r="G126" i="13"/>
  <c r="F126" i="13" s="1"/>
  <c r="P126" i="13" s="1"/>
  <c r="Q126" i="13" s="1"/>
  <c r="G125" i="13"/>
  <c r="F125" i="13" s="1"/>
  <c r="P125" i="13" s="1"/>
  <c r="Q125" i="13" s="1"/>
  <c r="G124" i="13"/>
  <c r="F124" i="13" s="1"/>
  <c r="P124" i="13" s="1"/>
  <c r="Q124" i="13" s="1"/>
  <c r="G122" i="13"/>
  <c r="F122" i="13" s="1"/>
  <c r="P122" i="13" s="1"/>
  <c r="Q122" i="13" s="1"/>
  <c r="G121" i="13"/>
  <c r="F121" i="13" s="1"/>
  <c r="P121" i="13" s="1"/>
  <c r="Q121" i="13" s="1"/>
  <c r="G120" i="13"/>
  <c r="F120" i="13" s="1"/>
  <c r="P120" i="13" s="1"/>
  <c r="Q120" i="13" s="1"/>
  <c r="G117" i="13"/>
  <c r="F117" i="13" s="1"/>
  <c r="P117" i="13" s="1"/>
  <c r="Q117" i="13" s="1"/>
  <c r="G116" i="13"/>
  <c r="F116" i="13" s="1"/>
  <c r="P116" i="13" s="1"/>
  <c r="Q116" i="13" s="1"/>
  <c r="G115" i="13"/>
  <c r="F115" i="13" s="1"/>
  <c r="P115" i="13" s="1"/>
  <c r="Q115" i="13" s="1"/>
  <c r="G114" i="13"/>
  <c r="F114" i="13" s="1"/>
  <c r="P114" i="13" s="1"/>
  <c r="Q114" i="13" s="1"/>
  <c r="G113" i="13"/>
  <c r="F113" i="13" s="1"/>
  <c r="P113" i="13" s="1"/>
  <c r="Q113" i="13" s="1"/>
  <c r="G112" i="13"/>
  <c r="F112" i="13" s="1"/>
  <c r="P112" i="13" s="1"/>
  <c r="Q112" i="13" s="1"/>
  <c r="G111" i="13"/>
  <c r="F111" i="13" s="1"/>
  <c r="P111" i="13" s="1"/>
  <c r="Q111" i="13" s="1"/>
  <c r="G110" i="13"/>
  <c r="F110" i="13" s="1"/>
  <c r="P110" i="13" s="1"/>
  <c r="Q110" i="13" s="1"/>
  <c r="G109" i="13"/>
  <c r="F109" i="13" s="1"/>
  <c r="P109" i="13" s="1"/>
  <c r="Q109" i="13" s="1"/>
  <c r="G106" i="13"/>
  <c r="F106" i="13" s="1"/>
  <c r="P106" i="13" s="1"/>
  <c r="Q106" i="13" s="1"/>
  <c r="G105" i="13"/>
  <c r="F105" i="13" s="1"/>
  <c r="P105" i="13" s="1"/>
  <c r="Q105" i="13" s="1"/>
  <c r="G104" i="13"/>
  <c r="F104" i="13" s="1"/>
  <c r="P104" i="13" s="1"/>
  <c r="Q104" i="13" s="1"/>
  <c r="G102" i="13"/>
  <c r="F102" i="13" s="1"/>
  <c r="P102" i="13" s="1"/>
  <c r="Q102" i="13" s="1"/>
  <c r="G101" i="13"/>
  <c r="F101" i="13" s="1"/>
  <c r="P101" i="13" s="1"/>
  <c r="Q101" i="13" s="1"/>
  <c r="G100" i="13"/>
  <c r="F100" i="13" s="1"/>
  <c r="P100" i="13" s="1"/>
  <c r="Q100" i="13" s="1"/>
  <c r="G98" i="13"/>
  <c r="F98" i="13" s="1"/>
  <c r="P98" i="13" s="1"/>
  <c r="Q98" i="13" s="1"/>
  <c r="G97" i="13"/>
  <c r="F97" i="13" s="1"/>
  <c r="P97" i="13" s="1"/>
  <c r="Q97" i="13" s="1"/>
  <c r="G96" i="13"/>
  <c r="F96" i="13" s="1"/>
  <c r="P96" i="13" s="1"/>
  <c r="Q96" i="13" s="1"/>
  <c r="G95" i="13"/>
  <c r="F95" i="13" s="1"/>
  <c r="P95" i="13" s="1"/>
  <c r="Q95" i="13" s="1"/>
  <c r="G94" i="13"/>
  <c r="F94" i="13" s="1"/>
  <c r="P94" i="13" s="1"/>
  <c r="Q94" i="13" s="1"/>
  <c r="G92" i="13"/>
  <c r="F92" i="13" s="1"/>
  <c r="P92" i="13" s="1"/>
  <c r="Q92" i="13" s="1"/>
  <c r="G91" i="13"/>
  <c r="F91" i="13" s="1"/>
  <c r="P91" i="13" s="1"/>
  <c r="Q91" i="13" s="1"/>
  <c r="G88" i="13"/>
  <c r="F88" i="13" s="1"/>
  <c r="P88" i="13" s="1"/>
  <c r="Q88" i="13" s="1"/>
  <c r="G87" i="13"/>
  <c r="F87" i="13" s="1"/>
  <c r="P87" i="13" s="1"/>
  <c r="Q87" i="13" s="1"/>
  <c r="G86" i="13"/>
  <c r="F86" i="13" s="1"/>
  <c r="P86" i="13" s="1"/>
  <c r="Q86" i="13" s="1"/>
  <c r="G85" i="13"/>
  <c r="F85" i="13" s="1"/>
  <c r="P85" i="13" s="1"/>
  <c r="Q85" i="13" s="1"/>
  <c r="G84" i="13"/>
  <c r="F84" i="13" s="1"/>
  <c r="P84" i="13" s="1"/>
  <c r="Q84" i="13" s="1"/>
  <c r="G82" i="13"/>
  <c r="F82" i="13" s="1"/>
  <c r="P82" i="13" s="1"/>
  <c r="Q82" i="13" s="1"/>
  <c r="G81" i="13"/>
  <c r="F81" i="13" s="1"/>
  <c r="P81" i="13" s="1"/>
  <c r="Q81" i="13" s="1"/>
  <c r="G79" i="13"/>
  <c r="F79" i="13" s="1"/>
  <c r="P79" i="13" s="1"/>
  <c r="Q79" i="13" s="1"/>
  <c r="G78" i="13"/>
  <c r="F78" i="13" s="1"/>
  <c r="P78" i="13" s="1"/>
  <c r="Q78" i="13" s="1"/>
  <c r="G77" i="13"/>
  <c r="F77" i="13" s="1"/>
  <c r="P77" i="13" s="1"/>
  <c r="Q77" i="13" s="1"/>
  <c r="G76" i="13"/>
  <c r="F76" i="13" s="1"/>
  <c r="P76" i="13" s="1"/>
  <c r="Q76" i="13" s="1"/>
  <c r="G74" i="13"/>
  <c r="F74" i="13" s="1"/>
  <c r="P74" i="13" s="1"/>
  <c r="Q74" i="13" s="1"/>
  <c r="G72" i="13"/>
  <c r="F72" i="13" s="1"/>
  <c r="P72" i="13" s="1"/>
  <c r="Q72" i="13" s="1"/>
  <c r="G71" i="13"/>
  <c r="F71" i="13" s="1"/>
  <c r="P71" i="13" s="1"/>
  <c r="Q71" i="13" s="1"/>
  <c r="G70" i="13"/>
  <c r="F70" i="13" s="1"/>
  <c r="P70" i="13" s="1"/>
  <c r="Q70" i="13" s="1"/>
  <c r="G69" i="13"/>
  <c r="F69" i="13" s="1"/>
  <c r="P69" i="13" s="1"/>
  <c r="Q69" i="13" s="1"/>
  <c r="G67" i="13"/>
  <c r="F67" i="13" s="1"/>
  <c r="P67" i="13" s="1"/>
  <c r="Q67" i="13" s="1"/>
  <c r="G66" i="13"/>
  <c r="F66" i="13" s="1"/>
  <c r="P66" i="13" s="1"/>
  <c r="Q66" i="13" s="1"/>
  <c r="G65" i="13"/>
  <c r="F65" i="13" s="1"/>
  <c r="P65" i="13" s="1"/>
  <c r="Q65" i="13" s="1"/>
  <c r="G63" i="13"/>
  <c r="F63" i="13" s="1"/>
  <c r="P63" i="13" s="1"/>
  <c r="Q63" i="13" s="1"/>
  <c r="G62" i="13"/>
  <c r="F62" i="13" s="1"/>
  <c r="P62" i="13" s="1"/>
  <c r="Q62" i="13" s="1"/>
  <c r="G61" i="13"/>
  <c r="F61" i="13" s="1"/>
  <c r="P61" i="13" s="1"/>
  <c r="Q61" i="13" s="1"/>
  <c r="G60" i="13"/>
  <c r="F60" i="13" s="1"/>
  <c r="P60" i="13" s="1"/>
  <c r="Q60" i="13" s="1"/>
  <c r="G57" i="13"/>
  <c r="F57" i="13" s="1"/>
  <c r="P57" i="13" s="1"/>
  <c r="Q57" i="13" s="1"/>
  <c r="G55" i="13"/>
  <c r="F55" i="13" s="1"/>
  <c r="P55" i="13" s="1"/>
  <c r="Q55" i="13" s="1"/>
  <c r="G54" i="13"/>
  <c r="F54" i="13" s="1"/>
  <c r="P54" i="13" s="1"/>
  <c r="Q54" i="13" s="1"/>
  <c r="G53" i="13"/>
  <c r="F53" i="13" s="1"/>
  <c r="P53" i="13" s="1"/>
  <c r="Q53" i="13" s="1"/>
  <c r="G52" i="13"/>
  <c r="F52" i="13" s="1"/>
  <c r="P52" i="13" s="1"/>
  <c r="Q52" i="13" s="1"/>
  <c r="G51" i="13"/>
  <c r="F51" i="13" s="1"/>
  <c r="P51" i="13" s="1"/>
  <c r="Q51" i="13" s="1"/>
  <c r="G49" i="13"/>
  <c r="F49" i="13" s="1"/>
  <c r="P49" i="13" s="1"/>
  <c r="Q49" i="13" s="1"/>
  <c r="G48" i="13"/>
  <c r="F48" i="13" s="1"/>
  <c r="P48" i="13" s="1"/>
  <c r="Q48" i="13" s="1"/>
  <c r="G46" i="13"/>
  <c r="F46" i="13" s="1"/>
  <c r="P46" i="13" s="1"/>
  <c r="Q46" i="13" s="1"/>
  <c r="G45" i="13"/>
  <c r="F45" i="13" s="1"/>
  <c r="P45" i="13" s="1"/>
  <c r="Q45" i="13" s="1"/>
  <c r="G44" i="13"/>
  <c r="F44" i="13" s="1"/>
  <c r="P44" i="13" s="1"/>
  <c r="Q44" i="13" s="1"/>
  <c r="G41" i="13"/>
  <c r="F41" i="13" s="1"/>
  <c r="P41" i="13" s="1"/>
  <c r="Q41" i="13" s="1"/>
  <c r="G39" i="13"/>
  <c r="F39" i="13" s="1"/>
  <c r="P39" i="13" s="1"/>
  <c r="Q39" i="13" s="1"/>
  <c r="G37" i="13"/>
  <c r="F37" i="13" s="1"/>
  <c r="P37" i="13" s="1"/>
  <c r="Q37" i="13" s="1"/>
  <c r="G36" i="13"/>
  <c r="F36" i="13" s="1"/>
  <c r="P36" i="13" s="1"/>
  <c r="Q36" i="13" s="1"/>
  <c r="G35" i="13"/>
  <c r="F35" i="13" s="1"/>
  <c r="P35" i="13" s="1"/>
  <c r="Q35" i="13" s="1"/>
  <c r="G33" i="13"/>
  <c r="F33" i="13" s="1"/>
  <c r="P33" i="13" s="1"/>
  <c r="Q33" i="13" s="1"/>
  <c r="G32" i="13"/>
  <c r="F32" i="13" s="1"/>
  <c r="P32" i="13" s="1"/>
  <c r="Q32" i="13" s="1"/>
  <c r="G31" i="13"/>
  <c r="F31" i="13" s="1"/>
  <c r="P31" i="13" s="1"/>
  <c r="Q31" i="13" s="1"/>
  <c r="G30" i="13"/>
  <c r="F30" i="13" s="1"/>
  <c r="P30" i="13" s="1"/>
  <c r="Q30" i="13" s="1"/>
  <c r="G28" i="13"/>
  <c r="F28" i="13" s="1"/>
  <c r="P28" i="13" s="1"/>
  <c r="Q28" i="13" s="1"/>
  <c r="G25" i="13"/>
  <c r="F25" i="13" s="1"/>
  <c r="P25" i="13" s="1"/>
  <c r="Q25" i="13" s="1"/>
  <c r="G23" i="13"/>
  <c r="F23" i="13" s="1"/>
  <c r="P23" i="13" s="1"/>
  <c r="Q23" i="13" s="1"/>
  <c r="G21" i="13"/>
  <c r="F21" i="13" s="1"/>
  <c r="P21" i="13" s="1"/>
  <c r="Q21" i="13" s="1"/>
  <c r="G20" i="13"/>
  <c r="F20" i="13" s="1"/>
  <c r="P20" i="13" s="1"/>
  <c r="Q20" i="13" s="1"/>
  <c r="G18" i="13"/>
  <c r="F18" i="13" s="1"/>
  <c r="P18" i="13" s="1"/>
  <c r="Q18" i="13" s="1"/>
  <c r="G16" i="13"/>
  <c r="F16" i="13" s="1"/>
  <c r="P16" i="13" s="1"/>
  <c r="Q16" i="13" s="1"/>
  <c r="G15" i="13"/>
  <c r="F15" i="13" s="1"/>
  <c r="P15" i="13" s="1"/>
  <c r="Q15" i="13" s="1"/>
  <c r="G13" i="13"/>
  <c r="F13" i="13" s="1"/>
  <c r="P13" i="13" s="1"/>
  <c r="Q13" i="13" s="1"/>
  <c r="G12" i="13"/>
  <c r="F12" i="13" s="1"/>
  <c r="P12" i="13" s="1"/>
  <c r="Q12" i="13" s="1"/>
  <c r="G11" i="13"/>
  <c r="F11" i="13" s="1"/>
  <c r="P11" i="13" s="1"/>
  <c r="Q11" i="13" s="1"/>
  <c r="G10" i="13"/>
  <c r="F10" i="13" s="1"/>
  <c r="P10" i="13" s="1"/>
  <c r="Q10" i="13" s="1"/>
  <c r="G8" i="13"/>
  <c r="F8" i="13" s="1"/>
  <c r="P8" i="13" s="1"/>
  <c r="Q8" i="13" s="1"/>
  <c r="G6" i="13"/>
  <c r="F6" i="13" s="1"/>
  <c r="P6" i="13" s="1"/>
  <c r="Q6" i="13" s="1"/>
  <c r="G5" i="13"/>
  <c r="F5" i="13" s="1"/>
  <c r="P5" i="13" s="1"/>
  <c r="Q5" i="13" s="1"/>
  <c r="G4" i="13"/>
  <c r="F4" i="13" s="1"/>
  <c r="P4" i="13" s="1"/>
  <c r="Q4" i="13" s="1"/>
  <c r="K108" i="13"/>
  <c r="K173" i="13"/>
  <c r="K181" i="13"/>
  <c r="K191" i="13"/>
  <c r="K213" i="13"/>
  <c r="J108" i="13"/>
  <c r="J173" i="13"/>
  <c r="J181" i="13"/>
  <c r="J191" i="13"/>
  <c r="J213" i="13"/>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tc={42150C83-AC5F-48F4-8D95-0BD0AE1B7E77}</author>
    <author>tc={160679D6-69B5-499C-B5CC-060594E18B16}</author>
    <author>tc={6A7EDABC-87A9-4597-98ED-4EF8674BA4EB}</author>
  </authors>
  <commentList>
    <comment ref="A11" authorId="0" shapeId="0" xr:uid="{42150C83-AC5F-48F4-8D95-0BD0AE1B7E77}">
      <text>
        <t>[Threaded comment]
Your version of Excel allows you to read this threaded comment; however, any edits to it will get removed if the file is opened in a newer version of Excel. Learn more: https://go.microsoft.com/fwlink/?linkid=870924
Comment:
     before the S2PQ text</t>
      </text>
    </comment>
    <comment ref="A12" authorId="1" shapeId="0" xr:uid="{160679D6-69B5-499C-B5CC-060594E18B16}">
      <text>
        <t>[Threaded comment]
Your version of Excel allows you to read this threaded comment; however, any edits to it will get removed if the file is opened in a newer version of Excel. Learn more: https://go.microsoft.com/fwlink/?linkid=870924
Comment:
    after the S2PQ and before the "No."</t>
      </text>
    </comment>
    <comment ref="A13" authorId="2" shapeId="0" xr:uid="{6A7EDABC-87A9-4597-98ED-4EF8674BA4EB}">
      <text>
        <t>[Threaded comment]
Your version of Excel allows you to read this threaded comment; however, any edits to it will get removed if the file is opened in a newer version of Excel. Learn more: https://go.microsoft.com/fwlink/?linkid=870924
Comment:
    after the "No."</t>
      </text>
    </comment>
  </commentList>
</comments>
</file>

<file path=xl/sharedStrings.xml><?xml version="1.0" encoding="utf-8"?>
<sst xmlns="http://schemas.openxmlformats.org/spreadsheetml/2006/main" count="3716" uniqueCount="2401">
  <si>
    <t>Non applicable</t>
  </si>
  <si>
    <t>Ce point n’est pas applicable car la réponse à la question ''"&amp;[@[Step 2 questions]]&amp;"'' était « Non ». Cet item a donc automatiquement été marqué « N/A » par le système.</t>
  </si>
  <si>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</si>
  <si>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</si>
  <si>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</si>
  <si>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</si>
  <si>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</si>
  <si>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</si>
  <si>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</si>
  <si>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</si>
  <si>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</si>
  <si>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</si>
  <si>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</si>
  <si>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</si>
  <si>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</si>
  <si>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</si>
  <si>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</si>
  <si>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</si>
  <si>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</si>
  <si>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</si>
  <si>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</si>
  <si>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</si>
  <si>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</si>
  <si>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</si>
  <si>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</si>
  <si>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</si>
  <si>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</si>
  <si>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</si>
  <si>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</si>
  <si>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</si>
  <si>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</si>
  <si>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</si>
  <si>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</si>
  <si>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</si>
  <si>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</si>
  <si>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</si>
  <si>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</si>
  <si>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</si>
  <si>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</si>
  <si>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</si>
  <si>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</si>
  <si>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</si>
  <si>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</si>
  <si>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</si>
  <si>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6Z0Zehhoet77UdLkNpAK48</t>
  </si>
  <si>
    <t>FO 04.02.03</t>
  </si>
  <si>
    <t>nCcGBlxrIOPoXyBzlyu11</t>
  </si>
  <si>
    <t>Le producteur étudie les alternatives à la fumigation chimique des sols avant d’y recourir.</t>
  </si>
  <si>
    <t>6Jz7LD0l6wlMCzanisCODi</t>
  </si>
  <si>
    <t>Le producteur devrait être en mesure de prouver qu’il a étudié les alternatives à la fumigation chimique du sol au moyen de connaissances techniques, d’une documentation ou de pratiques acceptées au niveau local, et qu’il les a mises en application dans la mesure du possible.</t>
  </si>
  <si>
    <t>3h3x9CFhwi5CfLaTiL0cuk</t>
  </si>
  <si>
    <t>IKtB5yVMmBF7k4LaDgUZw</t>
  </si>
  <si>
    <t>6twC7WvSzvTac9PtqXVar6</t>
  </si>
  <si>
    <t>5RaDqaMrVYsz5XQYKz8nR8</t>
  </si>
  <si>
    <t>FO 09.03</t>
  </si>
  <si>
    <t>3wH0YB0VFcy9b6e1T8GiUt</t>
  </si>
  <si>
    <t>Le site est propre et bien rangé.</t>
  </si>
  <si>
    <t>4OLrNTXpuyHWlAEzNfW0sx</t>
  </si>
  <si>
    <t>Un contrôle visuel doit confirmer l’absence d’accumulation de déchets ou de détritus aux abords immédiats du ou des sites de production ou bâtiments de stockage. La présence ponctuelle de détritus et de déchets en faible quantité dans les zones mentionnées est acceptable, tout comme la présence de déchets issus des travaux de la journée. Tous les autres détritus et déchets doivent être évacués.</t>
  </si>
  <si>
    <t>oOfpsr1EZQ6CxCOIvBlFe</t>
  </si>
  <si>
    <t>6MLbOSTUhL6svPsQwb6NH6</t>
  </si>
  <si>
    <t>5TvyR0UgB0EOmnMkFaZftX</t>
  </si>
  <si>
    <t>70ituY5kK8xZxfD3tPVp7o</t>
  </si>
  <si>
    <t>FO 01.01.02</t>
  </si>
  <si>
    <t>1lj8YCFuZOsIXUhRDxHhDs</t>
  </si>
  <si>
    <t>Un système d’enregistrement est mis en place afin que chaque unité de production fournisse un enregistrement des activités menées.</t>
  </si>
  <si>
    <t>21lyLIp3ZsS0EdyM3fKhQw</t>
  </si>
  <si>
    <t>Les enregistrements existants doivent fournir un historique de production certifiée GLOBALG.A.P. pour toutes les unités de production. Ils peut s’agir d’enregistrements sur papier ou en version électronique.</t>
  </si>
  <si>
    <t>5nISxpmIvwZJyExTIGOvlS</t>
  </si>
  <si>
    <t>3YIgWsy9P8ND3BJPQGnD0j</t>
  </si>
  <si>
    <t>3Fg5RTdQ7a6O2THEvpVWrG</t>
  </si>
  <si>
    <t>4Rqz2SsWsAEexq0xe2ogOW</t>
  </si>
  <si>
    <t>FO 09.01</t>
  </si>
  <si>
    <t>3kDaxX0MiR53pKqsg1Php4</t>
  </si>
  <si>
    <t>Les types de déchets et sources de pollution ont été identifiés dans l’ensemble des zones de l’exploitation.</t>
  </si>
  <si>
    <t>133QVNFGIAOCOVh8aLHYt6</t>
  </si>
  <si>
    <t>Les déchets (papier, carton, plastique, hydrocarbures, etc.) et les sources de pollution (excédent d’engrais, gaz d’échappement, huile, carburant, bruit, effluents, agents chimiques, etc.) associés aux processus agricoles doivent être répertoriés.
Les plastiques utilisés doivent être identifiés, et la méthode d’élimination dûment documentée, le cas échéant.
Pour les groupements de producteurs sous l’Option 2, des éléments justificatifs an niveau du système de gestion de la qualité (SGQ) sont considérés comme acceptables.</t>
  </si>
  <si>
    <t>5upjI0ZtTQomHG812FtHPb</t>
  </si>
  <si>
    <t>FO 03.01.02</t>
  </si>
  <si>
    <t>7eeTsAvbjZiwKsadKbm4h9</t>
  </si>
  <si>
    <t>Les plants et semences sont obtenus dans le respect de la législation relative à la propriété intellectuelle.</t>
  </si>
  <si>
    <t>7x2vmH9vjrZUXmgBj8UR3k</t>
  </si>
  <si>
    <t>Quand le producteur utilise des variétés ou des porte-greffes enregistrés, il doit être en mesure de présenter sur demande des documents attestant que les plants et semences ont été achetés ou obtenus dans le respect de la réglementation en vigueur en matière de droits de propriété intellectuelle. Ces documents peuvent être un contrat de licence (pour les plants initiaux qui ne proviennent pas de semences, mais de végétaux), un document ou un emballage de semences vide indiquant le nom de la variété, le numéro du lot, le vendeur des plants et semences et la liste de colisage/le bon de livraison ou la facture pour prouver la quantité obtenue et l’identité de tous les plants et semences utilisés au cours des 24 derniers mois.
Note : La base de données PLUTO de l’UPOV (http://www.upov.int/pluto/en) et l’outil Variety Finder sur le site web de la CPVO (https://cpvoextranet.cpvo.europa.eu/) répertorient toutes les variétés dans le monde, en indiquant des détails concernant leur enregistrement ainsi que les données de propriété intellectuelle par variété et par pays.</t>
  </si>
  <si>
    <t>5g1godsQJRqbjZxI603Etm</t>
  </si>
  <si>
    <t>2ea1rhckQVrSaK28J1Se0f</t>
  </si>
  <si>
    <t>4ehRyfZGJ8yRKC06TlByyA</t>
  </si>
  <si>
    <t>FO 01.01.01</t>
  </si>
  <si>
    <t>3SLVc6uhoH8cxv2hXUrIXn</t>
  </si>
  <si>
    <t>Le producteur dispose d’un système d’identification des sites et installations utilisés pour la production.</t>
  </si>
  <si>
    <t>7z6MdDF000k9po1VsbT3au</t>
  </si>
  <si>
    <t>Le producteur doit disposer d’un système permettant d’identifier :
\- Tous les champs, serres et autres zones de production
\- Toutes les sources d’eau, les installations de stockage et de traitement/manipulation, les stockages d’agents agrochimiques, les bâtiments et tout autre élément susceptible de présenter un risque pour la santé et la sécurité des travailleurs ou pour l’environnement
L’identification peut se faire sur une carte ou au moyen de panneaux sur chaque site.</t>
  </si>
  <si>
    <t>4S15CjGWCE6DFL1Z55lwrB</t>
  </si>
  <si>
    <t>FO 02.05.01</t>
  </si>
  <si>
    <t>4tpjuwuFFKp70mzeaXNL3g</t>
  </si>
  <si>
    <t xml:space="preserve">Le mot, la marque et le QR code ou logo GLOBALG.A.P., ainsi que le Numéro GLOBALG.A.P. (GGN) sont utilisés conformément aux « GLOBALG.A.P. trademarks use : Policy and guidelines » (Usage de la marque GLOBALG.A.P. : Politique et lignes directrices). </t>
  </si>
  <si>
    <t>6W8GaZNAX9bQ6tqNCUIgCf</t>
  </si>
  <si>
    <t>Le producteur doit utiliser le mot, la marque et le QR code ou logo GLOBALG.A.P., ainsi que le GGN et le Global Location Number (GLN) ou GLN secondaire, conformément au document « Usage de la marque GLOBALG.A.P. : Politique et lignes directrices ».  Le mot, la marque ou le logo GLOBALG.A.P. ne doivent jamais apparaître sur le produit fini, sur l’emballage du produit ou au point de vente. Toutefois, le détenteur du certificat peut les utiliser individuellement et/ou ensemble dans toute la correspondance commerciale.
Le mot, la marque ou le logo GLOBALG.A.P. ne peuvent pas être utilisés au cours de l’audit initial (tout premier) par l’organisme de certification (OC), parce que le producteur n’est pas encore certifié et ne peut pas se prévaloir de son statut de certification GLOBALG.A.P. avant la première décision de certification positive.
« N/A » uniquement lorsqu’il existe un accord dûment documenté entre le producteur et le client sur le fait de ne pas identifier le statut GLOBALG.A.P. du produit et/ou le GGN sur les documents commerciaux.
« N/A » pour les plants et semences, et jeunes plants, issus de processus de production certifiés IFA, et lorsque les produits issus de processus de production certifiés sont des produits entrants non destinés à la vente au consommateur final et n’apparaissant pas dans le point de vente pour le consommateur final.</t>
  </si>
  <si>
    <t>3labXsBTDnp2nMlbS2V5AI</t>
  </si>
  <si>
    <t>3IMlwAGWtNQ8ZjIBrbKwsL</t>
  </si>
  <si>
    <t>1AKLtGWPk4MxsQKNPVPnHd</t>
  </si>
  <si>
    <t>FO 09.05</t>
  </si>
  <si>
    <t>ALXlQhjTkaKjluQ4DiAGg</t>
  </si>
  <si>
    <t>Les déchets organiques sont gérés de manière appropriée, de façon à réduire le risque de contamination de l’environnement.</t>
  </si>
  <si>
    <t>2JJ7vkoqqGyESChWDMH4yf</t>
  </si>
  <si>
    <t>Les déchets organiques doivent être compostés et utilisés comme amendements, sachant que la méthode de compostage doit limiter le risque de nuisibles, de maladies ou de transfert d’adventices ; ou bien ils doivent être recyclés (ou éliminés) dans un autre lieu faisant l’objet d’une gestion des risques de pollution de l’environnement.</t>
  </si>
  <si>
    <t>46qsMfFP8U3f3SeCtMqwbs</t>
  </si>
  <si>
    <t>FO 09.02</t>
  </si>
  <si>
    <t>ily1MiOK7DV4fkP2TtcVo</t>
  </si>
  <si>
    <t>Un système de gestion des déchets est mis en œuvre.</t>
  </si>
  <si>
    <t>7xdU1zbjkS2FNkh0Nj4XPw</t>
  </si>
  <si>
    <t>Un système doit être en place pour gérer les déchets (réduction des volumes et recyclage) et les sources potentielles de pollution.
Le système doit s’appuyer sur une évaluation des activités de l’entreprise et de leur impact potentiel sur l’environnement.
Il doit exister des preuves de tri des déchets, notamment des déchets plastiques, et des méthodes adaptées d’élimination, dont le recyclage.
Le personnel doit être formé à l’élimination des déchets, notamment en limitant les rejets de plastique dans l’environnement.
Lors de l’examen des potentielles sources de pollution, il convient de tenir compte de la pollution de l’air, du sol, de l’eau et de la pollution sonore et lumineuse.
Les méthodes employées pour limiter les risques de contamination de toute nature doivent être documentées.
Il doit exister des preuves du recours à des méthodes visant à empêcher les déversements d’hydrocarbures. Des directives et des outils devraient être en place pour nettoyer les déversements éventuels.</t>
  </si>
  <si>
    <t>1WNmWLNaDCwYc8SL3uiN9E</t>
  </si>
  <si>
    <t>FO 03.01.01</t>
  </si>
  <si>
    <t>5yg7CLRLmojtiH6r81Tcsj</t>
  </si>
  <si>
    <t>Les plants et semences sont obtenus dans le respect de la législation sur l’enregistrement des variétés, le cas échéant.</t>
  </si>
  <si>
    <t>1ed2nYvARhUQANL8yckTmH</t>
  </si>
  <si>
    <t>Des documents (par ex., l’emballage vide des semences, un passeport végétal, une liste de colisage ou une facture) indiquant au minimum le nom de la variété, le numéro de lot, le vendeur des plants et semences et, le cas échéant, des informations complémentaires sur la qualité des semences (germination, pureté génétique, pureté physique, santé des semences, etc.) doivent être disponibles.
Les produits provenant de pépinières certifiées GLOBALG.A.P. pour les plants et semences sont considérés comme conformes.</t>
  </si>
  <si>
    <t>7xTQzRaVHaOEDU6vQRTZOM</t>
  </si>
  <si>
    <t>FO 09.04</t>
  </si>
  <si>
    <t>7InTBgaYjVicQ9fsUsPn9</t>
  </si>
  <si>
    <t>Les zones de rétention des cuves à gazole (diesel) ou d’autres carburants sont sans danger pour l’environnement.</t>
  </si>
  <si>
    <t>29JM7K9y4Gggb36X9SzfeK</t>
  </si>
  <si>
    <t>Les zones de rétention doivent être entretenues de manière à réduire les risques pour l’environnement. Leur emplacement doit tenir compte du risque de pollution des sources d’eau. L’exigence minimale pour une zone de rétention est un espace imperméabilisé d’une capacité correspondant à au moins 110 % du volume de la plus grande cuve qu’elle contient. S’il s’agit d’une zone à environnement sensible, la capacité doit être portée à 165 % du volume de la plus grande cuve.</t>
  </si>
  <si>
    <t>3iN0dj8MxhwAmPvSDUtPip</t>
  </si>
  <si>
    <t>FO 03.01.03</t>
  </si>
  <si>
    <t>1vfR7mPzpgsEuOzxYQSVpX</t>
  </si>
  <si>
    <t>Des systèmes de contrôle qualitatif et sanitaire sont en place pour les plants et semences autoproduits.</t>
  </si>
  <si>
    <t>1ZM8ezuRzhI0wZlFFX22LM</t>
  </si>
  <si>
    <t>Un système de contrôle qualité comprenant un système de surveillance des signes apparents de maladie ou de parasitisme doit être en place. Les dossiers existants du système de surveillance doivent être disponibles. Le terme « pépinière » désigne tout lieu de production de plants et de semences, y compris l’auto-production de greffes.
Le système de contrôle doit inclure l’enregistrement et l’identification de la plante-mère ou, le cas échéant, du champ d’origine. L’enregistrement doit se faire à intervalles réguliers bien définis. Si les arbres ou plantes cultivés sont destinés à un usage personnel uniquement (c’est-à-dire non commercialisés), des enregistrements des activités d’autoproduction et de surveillance réalisés en interne sont suffisants. Lorsque des porte-greffes sont utilisés, une attention particulière doit être accordée à l’origine des porte-greffes en se basant sur la documentation.</t>
  </si>
  <si>
    <t>7B88XM07CTRiUy0OoP9p3S</t>
  </si>
  <si>
    <t>FO 07.06.04</t>
  </si>
  <si>
    <t>3aVyz322Y7flQVshYm72hn</t>
  </si>
  <si>
    <t>Les conteneurs de produits phytopharmaceutiques (PPP) vides sont éliminés de manière à réduire les risques pour les personnes et pour l’environnement.</t>
  </si>
  <si>
    <t>50zFAyXuxmpe9Cup8pqmMS</t>
  </si>
  <si>
    <t>Les producteurs doivent mettre au rebut les conteneurs de PPP vides à l’aide d’un dispositif de manutention sûr avant leur élimination et employer une méthode d’élimination évitant d’exposer les personnes au contenu du conteneur et de contaminer l’environnement (cours d’eau, flore et faune).</t>
  </si>
  <si>
    <t>2BGuoLOuGR86Am1Hf7hCiG</t>
  </si>
  <si>
    <t>5VavlH2MeUS17rVAik4joc</t>
  </si>
  <si>
    <t>6EMafRe3t5Y3mnMxnrbv8F</t>
  </si>
  <si>
    <t>FO 07.06.05</t>
  </si>
  <si>
    <t>55I6tOkcT1Y4mxJKto8VQR</t>
  </si>
  <si>
    <t>Lorsqu’ils sont disponibles, des systèmes officiels de collecte et d’élimination sont utilisés. Dans ce cas, les conteneurs vides sont correctement stockés, étiquetés et manipulés selon les règles du système de collecte.</t>
  </si>
  <si>
    <t>K2Xt0dGxhn2EH1PIf1kLn</t>
  </si>
  <si>
    <t>Quand il existe des systèmes officiels de collecte et d’élimination des conteneurs vides, des enregistrements doivent attester de la participation du producteur à ces systèmes. Une fois vidés, tous les conteneurs de produits phytopharmaceutiques (PPP) doivent être stockés, étiquetés, manipulés et éliminés en conformité avec les exigences de la procédure officielle de collecte et d’élimination, si une telle procédure existe.</t>
  </si>
  <si>
    <t>5SBH4UVkiiyFpOPmsDBTJW</t>
  </si>
  <si>
    <t>FO 07.03.01</t>
  </si>
  <si>
    <t>72RYOVVMi8cr4hQRCzJ9w</t>
  </si>
  <si>
    <t>Le surplus de mélange pour application et les eaux de nettoyage des cuves doivent être éliminés de manière responsable.</t>
  </si>
  <si>
    <t>6oxl3Y2jJst6uvb84GLZYJ</t>
  </si>
  <si>
    <t>L’application sur les parcelles des fonds de cuve et des eaux de nettoyage du pulvérisateur doit être privilégiée, à condition que la dose autorisée ne soit pas dépassée. Les opérations d’élimination ne doivent pas nuire à la santé des travailleurs et à l’environnement. Les eaux usées agrochimiques ne doivent jamais être rejetées dans l’environnement.</t>
  </si>
  <si>
    <t>r4Wl5viNqALmYQehnJigP</t>
  </si>
  <si>
    <t>2yjAJyULi3j37ZPavtL4qj</t>
  </si>
  <si>
    <t>FO 07.09.01</t>
  </si>
  <si>
    <t>7cV2OU4CTleRSpdlVRd15P</t>
  </si>
  <si>
    <t>Le matériel, les outils et les équipements sont adaptés à l’utilisation prévue et bien entretenus.</t>
  </si>
  <si>
    <t>5XHQSfRkpyXmYdb8NPbdrt</t>
  </si>
  <si>
    <t>Le matériel, les outils et les équipements (balances, matériel d’application de produits phytopharmaceutiques (PPP) ou d’engrais, thermomètres, pH-mètres, etc.), doivent être bien entretenus et, le cas échéant, étalonnés au moins une fois par an.
L’entretien, l’étalonnage (le cas échéant) et les réparations doivent être documentés. Les activités d’entretien et de maintenance ne doivent présenter aucun risque pour l’environnement ou pour les travailleurs.
Pulvérisateurs de PPP : L’étalonnage et le bon fonctionnement du matériel d’application des PPP (automatique et non automatique) doivent avoir été vérifiés au cours des 12 derniers mois. Cette vérification doit être attestée ou documentée, soit par la participation à un programme officiel (si un tel programme existe), soit par les compétences avérées de la personne qui a effectué le contrôle.
Équipements d’irrigation et de fertigation : Au minimum, des enregistrements de maintenance annuelle doivent être conservés pour toutes les méthodes d’irrigation/machines de fertigation/techniques utilisées.</t>
  </si>
  <si>
    <t>1zDGYHavQ1Y1HUI9R90OOZ</t>
  </si>
  <si>
    <t>1r6kK9pNHq0v9ShCqpGho2</t>
  </si>
  <si>
    <t>FO 07.09.02</t>
  </si>
  <si>
    <t>c8OPl8ooOiF4dZxF7mnR7</t>
  </si>
  <si>
    <t>Les équipements pour les produits phytopharmaceutiques (PPP) et les engrais sont stockés de manière à éviter tout risque pour la santé des personnes et pour l’environnement.</t>
  </si>
  <si>
    <t>3YtAzNNz2ht9B0PRX7evre</t>
  </si>
  <si>
    <t>Les équipements employés pour l’application des PPP (cuves d’épandage, pulvérisateurs à dos, etc.) doivent être stockés de façon sûre, sans risque pour la santé des personnes ni risque de pollution de l’environnement et/ou de contamination des produits récoltés.</t>
  </si>
  <si>
    <t>5gpVd4rImtHIyfVoyqcNVO</t>
  </si>
  <si>
    <t>FO 07.05.03</t>
  </si>
  <si>
    <t>5jwcp7mjNZR8wqejTriBlx</t>
  </si>
  <si>
    <t>Les produits phytopharmaceutiques (PPP) sont transportés d’un site de production à un autre de manière sûre et sécurisée.</t>
  </si>
  <si>
    <t>39wqXinS8nlo0RVSalTYys</t>
  </si>
  <si>
    <t>Le producteur doit faire en sorte que les PPP soient transportés de manière à limiter les risques pour l’environnement ou la santé des travailleurs, en appliquant les bonnes pratiques du secteur.</t>
  </si>
  <si>
    <t>6OVfMLlOhjDUtTGVH4d1tI</t>
  </si>
  <si>
    <t>1qvNuwlZRTcvgxA0tzCxT9</t>
  </si>
  <si>
    <t>FO 13.01</t>
  </si>
  <si>
    <t>3PmralWOVav6erI289bRSJ</t>
  </si>
  <si>
    <t>Un membre de la direction est clairement désigné comme responsable de la santé, de la sécurité et du bien-être des travailleurs.</t>
  </si>
  <si>
    <t>1Amc7GnrbAXOVTLzVg6pBR</t>
  </si>
  <si>
    <t>Il doit exister une documentation disponible qui identifie et désigne clairement le membre de la direction qui est chargé de garantir la conformité et la mise en œuvre des réglementations nationales et locales existantes et en vigueur relatives à la santé, à la sécurité et au bien-être des travailleurs.</t>
  </si>
  <si>
    <t>48aQAsWhk4FCpRyiTfbQDc</t>
  </si>
  <si>
    <t>13DK8cGOKR657oSzxiJAq8</t>
  </si>
  <si>
    <t>FO 10.01</t>
  </si>
  <si>
    <t>4fnqIMWfGwkynwIHdmWyjG</t>
  </si>
  <si>
    <t>Le producteur considère l’exploitation comme un écosystème agricole en interaction avec les espaces voisins (bien que les considérations juridiques du producteur se limitent à l’exploitation proprement dite).</t>
  </si>
  <si>
    <t>66fXk9LEp0e5jHU8fsaPzA</t>
  </si>
  <si>
    <t>Il devrait par exemple exister des preuves accessibles que :
\- Dans le cadre de la gestion de l’eau, le producteur connaît la provenance de l’eau pour l’exploitation et sait où va l’eau qui quitte l’exploitation.
\- Dans le cadre de la gestion de la biodiversité, le producteur sait comment l’exploitation peut contribuer à protéger et à renforcer la biodiversité à l’aide de corridors biologiques (par ex., des arbres) permettant de relier les habitats présents sur l’exploitation aux espaces en dehors de l’exploitation.
\- Le producteur se montre sensibilisé, participe à des projets, des actions communes ou collabore avec d’autres producteurs ou acteurs dans des initiatives concernant un secteur ou une culture en particulier, etc.</t>
  </si>
  <si>
    <t>5ZjwAiDPYbGvURtwoHF4gM</t>
  </si>
  <si>
    <t>7hKDqZkTX1Q5kvgZ0W5O7M</t>
  </si>
  <si>
    <t>FO 11.04</t>
  </si>
  <si>
    <t>56MlIoiVhpqDAX4I6SzR3S</t>
  </si>
  <si>
    <t>L’exploitation contribue à la réduction des émissions de GES* et à les éliminer de l’atmosphère.
\*Les émissions de gaz à effet de serre (GES) désignent les émissions de dioxyde de carbone (CO₂), de méthane (CH₄), d’oxyde d’azote (N₂O) et de gaz fluorés. En raison de contributions variables au réchauffement climatique, ils sont parfois présentés sous forme d’équivalents CO₂ (CO₂e).</t>
  </si>
  <si>
    <t>4pSbVhVwAMWiQWAwG4IutM</t>
  </si>
  <si>
    <t>Il devrait par exemple exister des preuves que le producteur :
\- A conscience et connaissance de la manière dont les pratiques agricoles peuvent contribuer à réduire les émissions de GES et à les éliminer de l’atmosphère, par l’intermédiaire des choix en matière notamment d’énergie, de santé des sols, d’engrais et de déchets organiques
\- Se prépare à adopter, ou applique déjà des pratiques agricoles permettant la formation de carbone organique dans les sols et dans la biomasse, par exemple :
\- La gestion des résidus de récolte (réintégration des résidus dans le sol, semis direct)
\- Le recours à des cultures de couverture dans la rotation des cultures, la diversification de la rotation des cultures, la culture sans ou avec peu de labour
\- La réduction de la libération des éléments nutritifs dans la gestion des engrais
\- La réhabilitation des écosystèmes
Pour les groupements de producteurs sous l’Option 2, des éléments justificatifs an niveau du système de gestion de la qualité (SGQ) sont considérés comme acceptables.</t>
  </si>
  <si>
    <t>4d9ucNGdAsunr2tbELZ2oO</t>
  </si>
  <si>
    <t>7i5C0hXneQ9Ts42qUlx9bT</t>
  </si>
  <si>
    <t>FO 04.01.01</t>
  </si>
  <si>
    <t>8q0QyJe8VQ0q31RTbRIoF</t>
  </si>
  <si>
    <t>Une rotation des cultures est pratiquée pour les cultures annuelles lorsque c’est possible.</t>
  </si>
  <si>
    <t>0YSzElRiDaTUIYsJUtNFw</t>
  </si>
  <si>
    <t>Lorsque des rotations des cultures annuelles sont pratiquées pour améliorer la structure du sol et lutter contre les parasites et maladies se propageant par le sol, cela doit pouvoir être vérifié à l’aide des dates de plantation ou des enregistrements relatifs à la culture ou au champ concerné. Les enregistrements doivent être disponibles pour la rotation bisannuelle précédente.</t>
  </si>
  <si>
    <t>6GGR163KNx1sTit3j0ivMP</t>
  </si>
  <si>
    <t>1NFjOpRSK9GSK6XEPeZpKu</t>
  </si>
  <si>
    <t>FO 07.04.05</t>
  </si>
  <si>
    <t>SzQhXhqkQR4W5vaIC4hJb</t>
  </si>
  <si>
    <t>L’achat et l’utilisation de produits phytopharmaceutiques (PPP) sont tracés à une fréquence adéquate.</t>
  </si>
  <si>
    <t>2UrfPnwdfZn55S5UlEdeKC</t>
  </si>
  <si>
    <t>L’état des stocks (type et volume des PPP stockés, nombre d’unités ; on admettra, par ex., une unité de type « bouteilles ») doit être mis à jour dans un délai adéquat (chaque saison, tous les deux mois, etc.) après tout mouvement (entrée ou sortie) des stocks. Pour la mise à jour des stocks, on peut s’appuyer sur un calcul faisant intervenir les enregistrements de produits entrants (factures ou autres enregistrements de réceptions de PPP) et les enregistrements concernant les utilisations (traitements/applications). Des contrôles réguliers de l’état réel des stocks doivent cependant être réalisés pour éviter les écarts par rapport aux calculs.</t>
  </si>
  <si>
    <t>3W7dGcEqSrkGPLpK2FPpjb</t>
  </si>
  <si>
    <t>4g9WUt3YDw3iakobiLOURW</t>
  </si>
  <si>
    <t>FO 10.03</t>
  </si>
  <si>
    <t>neNILlGoONw6f2nAsNTVi</t>
  </si>
  <si>
    <t>La biodiversité est protégée.</t>
  </si>
  <si>
    <t>2McGy4VUV69iDWN6BprehL</t>
  </si>
  <si>
    <t>Des preuves doivent montrer que des actions visant à protéger et à renforcer la biodiversité sont menées, par exemple par l’intermédiaire des pratiques suivantes :
\- Lutte intégrée
\- Mesures visant à atténuer l’impact potentiellement négatif de l’éclairage artificiel sur la biodiversité, en particulier la nuit (par ex., des rideaux ou de la peinture contribuent à réduire les éventuelles répercussions pour les oiseaux migrateurs ou la faune nocturne)
\- L’adoption de mesures contribuant à limiter l’impact visuel des serres de verre/plastique en tant qu’éléments artificiels dans le paysage (par ex., haies/clôtures vivantes)
\- Jachère saisonnière
\- Mise en place de refuges pour les prédateurs utiles
\- Aménagement de zones d’habitat à proximité des champs ou des serres
\- Création de zones tampon le long des écosystèmes aquatiques et entre les zones de production ou mise en œuvre d’autres pratiques de gestion de l’eau
\- Contribution à la bonne santé des sols et à la biodiversité par la rotation des cultures, la réduction ou l’abandon du labour, la lutte contre l’érosion et/ou toute autre pratique de gestion des sols
\- Optimisation, et si possible réduction, du recours aux agents agrochimiques et aux engrais
\- Mise en œuvre de mesures de protection des espèces
Les lignes directrices fournissent des recommandations en matière de protection de la biodiversité.
Pour les groupements de producteurs sous l’Option 2, des éléments justificatifs an niveau du système de gestion de la qualité (SGQ) sont considérés comme acceptables.</t>
  </si>
  <si>
    <t>2X4aS6wVTDvmHUwlOoJ0k2</t>
  </si>
  <si>
    <t>FO 10.04</t>
  </si>
  <si>
    <t>3iN52WePP8dReUjITioiMF</t>
  </si>
  <si>
    <t>La biodiversité est renforcée.</t>
  </si>
  <si>
    <t>2giJO6MD9XpHJm6rC4MyXW</t>
  </si>
  <si>
    <t>Dans l’idéal, des preuves consultables telles que des cartes, des photos aériennes, des signes visuels sur l’exploitation, des documents publiés par les autorités locales ou nationales ou par des prestataires agréés, devraient attester du renforcement de la biodiversité, par ex., à l’aide de l’une ou plusieurs des pratiques suivante :
1) Restaurer, améliorer ou développer les parcelles de toute taille :
a) De forêts, zones humides, mangroves, prairies, tourbières, etc.
b) De zones bénéficiant d’une protection juridique particulière ou d’une autre forme de protection (par ex., les zones classées selon les catégories de l’Union internationale pour la conservation de la nature (UICN))
c) De zones reconnues comme « aires à haute valeur de conservation » (HVC)
2) Autres actions menées par le producteur et ses partenaires
Les lignes directrices fournissent des recommandations en matière de protection de la biodiversité.
Pour les groupements de producteurs sous l’Option 2, des éléments justificatifs an niveau du système de gestion de la qualité (SGQ) sont considérés comme acceptables.</t>
  </si>
  <si>
    <t>6PgJUOQP7XxD6372lBM8lX</t>
  </si>
  <si>
    <t>FO 04.05.01</t>
  </si>
  <si>
    <t>5hk2Xwp40fHNApJclVmm6S</t>
  </si>
  <si>
    <t>La teneur en azote, phosphore et potassium des engrais appliqués est connue.</t>
  </si>
  <si>
    <t>PnXKCWiJP3JSwxaq5sIw5</t>
  </si>
  <si>
    <t>Des preuves écrites/étiquettes spécifiant la teneur en nutriments majeurs (ou des valeurs standards reconnues) doivent être disponibles pour tous les engrais (organiques et inorganiques) utilisés sur les cultures enregistrées au cours des 24 derniers mois. Dans le cas du premier audit, les enregistrements des trois derniers mois devraient être disponibles.</t>
  </si>
  <si>
    <t>7o4R1VJX1KXn6Y2mK3KBnX</t>
  </si>
  <si>
    <t>4YFCgG7VKoe1C4rTqyvkvo</t>
  </si>
  <si>
    <t>FO 02.02.02</t>
  </si>
  <si>
    <t>4LzYsLBQazKkqf77OFmfJJ</t>
  </si>
  <si>
    <t>Le Numéro GLOBALG.A.P. (GGN) est indiqué sur tous les produits finaux issus de processus de production certifiés en cas d’inscription en propriété parallèle.</t>
  </si>
  <si>
    <t>1oRrR9Z2l2EcPUw8YfW9yA</t>
  </si>
  <si>
    <t>Lorsque le producteur est inscrit en propriété parallèle (c’est-à-dire lorsque les produits issus de processus de production certifiés et non certifiés appartiennent en parallèle à une seule et même entité juridique), tous les produits issus de processus de production certifiés et emballés dans leur emballage final (sur l’exploitation ou après traitement et manipulation des produits) doivent porter un GGN. Il peut s’agir du GGN du groupement de producteurs sous l’Option 2, du GGN du membre du groupement de producteurs, des deux GGN ou du GGN du producteur individuel sous l’Option 1. Le GGN ne doit pas apparaître sur des produits issus de processus de production non certifiés.</t>
  </si>
  <si>
    <t>1WLl5crwUtAKu9uhWYEzsL</t>
  </si>
  <si>
    <t>576nzgttvJJQqI6hrSGTLe</t>
  </si>
  <si>
    <t>FO 03.03.02</t>
  </si>
  <si>
    <t>2XZ41sHwJVjWveMbgXBpqp</t>
  </si>
  <si>
    <t>Des documents sont à disposition si le producteur cultive des organismes génétiquement modifiés (OGM).</t>
  </si>
  <si>
    <t>1uWirpKmkh7E94mJRvNTiR</t>
  </si>
  <si>
    <t>Si des cultivars génétiquement modifiés et/ou des produits dérivés d’une modification génétique sont utilisés ou cultivés, les enregistrements relatifs à la plantation, l’utilisation ou la production de cultivars génétiquement modifiés et/ou de produits dérivés d’une modification génétique doivent être tenus à jour.</t>
  </si>
  <si>
    <t>1MAAg94AQdklTBAzABM4wS</t>
  </si>
  <si>
    <t>3JEp9Z2OdjxYyKhQS8bBHM</t>
  </si>
  <si>
    <t>FO 04.03.02</t>
  </si>
  <si>
    <t>3D6t6aTnyx9Bkz2oGGC3oN</t>
  </si>
  <si>
    <t>Tous les agents chimiques utilisés pour stériliser les substrats avant réutilisation sont enregistrés et ces enregistrements sont conservés.</t>
  </si>
  <si>
    <t>4DzRIh7XQ9giI3SgiGTD3i</t>
  </si>
  <si>
    <t>Dans le cas où les substrats sont stérilisés à l’extérieur de l’exploitation, le nom et le siège de la société effectuant l’opération de stérilisation du substrat, ainsi que le nom et la substance active des produits chimiques, doivent être enregistrés.
Si les substrats sont stérilisés sur l’exploitation, la désignation ou l’identification du champ ou de la serre doit être enregistrée.
Les enregistrements contiennent les informations suivantes :
\- Les dates de stérilisation (jour/mois/année)
\- Le nom et la substance active du produit employé
\- Les machines employées (par ex., cuve de 1 000 l)
\- La méthode employée (trempage, nébulisation)
\- Le nom de l’opérateur (la personne ayant procédé à l’application des agents chimiques et à la stérilisation)
\- Le délai de présemis
Lorsque c’est possible, la stérilisation à la vapeur ou d’autres alternatives non chimiques doivent être privilégiées pour les substrats qui seront réutilisés.</t>
  </si>
  <si>
    <t>Jfokfy0DypbRD7D7zEF8h</t>
  </si>
  <si>
    <t>tsaBykhjXMn6AA22DNUAy</t>
  </si>
  <si>
    <t>FO 06.05</t>
  </si>
  <si>
    <t>2PrXiN7fZ5I7opWv0zss7f</t>
  </si>
  <si>
    <t>Le producteur met en œuvre des mesures de prévention.</t>
  </si>
  <si>
    <t>2vErMPlSoosPEpTY2QJ2Ky</t>
  </si>
  <si>
    <t>Le producteur doit pouvoir fournir la preuve de la réalisation d’au moins deux activités concernant les cultures inscrites (individuellement ou par groupe de cultures), comprenant l’adoption de pratiques culturales susceptibles de maintenir la vitalité des cultures et de réduire la fréquence et l’intensité des attaques de nuisibles, réduisant ainsi le besoin d’intervention.</t>
  </si>
  <si>
    <t>6sAnZuzrLy7KwfabltbVL2</t>
  </si>
  <si>
    <t>2tv4TW2qPQqZzCJtVpMtXf</t>
  </si>
  <si>
    <t>FO 04.03.01</t>
  </si>
  <si>
    <t>3CcxEIPwrtT98nsT1h5uDy</t>
  </si>
  <si>
    <t>Le producteur participe au recyclage des substrats.</t>
  </si>
  <si>
    <t>5LlUMAi5V9StT2thR9jLQI</t>
  </si>
  <si>
    <t>Le producteur doit conserver des justificatifs indiquant les dates et quantités de substrats recyclés. Les factures/bons de chargement sont également valables. Si le producteur ne participe pas à un programme de recyclage existant, il doit être en mesure de le justifier.
La participation à un programme de recyclage en dehors de l’exploitation est acceptée.
Non applicable aux plantes en pots qui sont vendues avec le substrat.
« N/A » en l’absence de déchets de substrat.</t>
  </si>
  <si>
    <t>xCeE9TmgxqthWUyITEaOA</t>
  </si>
  <si>
    <t>FO 01.01.03</t>
  </si>
  <si>
    <t>4yzthwpPcwRcENQbbfkkNR</t>
  </si>
  <si>
    <t>Les enregistrements à des fins d’audit sont à jour. Sauf mention particulière, les enregistrements sont conservés pour une durée de deux ans.</t>
  </si>
  <si>
    <t>5PYJufd8AAVSpL81Ihemh7</t>
  </si>
  <si>
    <t>Les enregistrements électroniques doivent être valides et, lorsqu’il en fait usage, le producteur doit porter la responsabilité de procéder à des sauvegardes des informations.
Pour l’audit initial par l’organisme de certification (OC), le producteur doit conserver des enregistrements couvrant au moins les trois derniers mois avant la date de l’audit, ou commençant à la date d’inscription si la période couverte est plus longue. Les nouveaux demandeurs doivent disposer d’enregistrements complets pour chaque domaine couvert par l’inscription ainsi que pour les activités en lien avec la documentation GLOBALG.A.P. requise pour le domaine en question. L’absence d’un enregistrement donné doit entraîner la non-conformité ou la non-conformité globale pour le principe concerné.</t>
  </si>
  <si>
    <t>FIGrZIeOOrEZFvEQP0XMO</t>
  </si>
  <si>
    <t>FO 06.09</t>
  </si>
  <si>
    <t>6jDygy36pSblRpr7oJbCAS</t>
  </si>
  <si>
    <t>Le producteur exploite les résultats de la lutte intégrée pour en tirer des leçons et améliorer son plan en la matière.</t>
  </si>
  <si>
    <t>5VavZcnGq2nukyvRoE9gUs</t>
  </si>
  <si>
    <t>Des preuves doivent attester que le producteur évalue chaque année le plan de lutte intégrée et procède aux améliorations jugées nécessaires.
Pour les groupements de producteurs sous l’Option 2, des éléments justificatifs an niveau du système de gestion de la qualité (SGQ) sont considérés comme acceptables.</t>
  </si>
  <si>
    <t>348sOu65XPBKalocIo2KJD</t>
  </si>
  <si>
    <t>FO 01.05.01</t>
  </si>
  <si>
    <t>1vpKP6MmVwBOMT8C0rR2pL</t>
  </si>
  <si>
    <t>Lorsqu’elles existent, le producteur a connaissance des spécifications du client en matière de qualité et les respecte.</t>
  </si>
  <si>
    <t>4R9axhnAGTTETBJH5y0xwo</t>
  </si>
  <si>
    <t>Il existe une correspondance dûment documentée entre le client et le producteur attestant l’existence d’un commun accord sur les exigences de qualité et cette correspondance est disponible à tout moment.
Le producteur doit prouver que les exigences de qualité convenues sont respectées.</t>
  </si>
  <si>
    <t>79pV2c30dTskerAeol8ohZ</t>
  </si>
  <si>
    <t>47LLsY1Etev0B76kN1bdxj</t>
  </si>
  <si>
    <t>FO 01.03.01</t>
  </si>
  <si>
    <t>7uLCD1w7xxo7pAa1DrKAro</t>
  </si>
  <si>
    <t>Le producteur remplit au minimum une auto-évaluation/un audit interne par an sur la base du référentiel.</t>
  </si>
  <si>
    <t>4KDg9JPCULytE3veGgNkzP</t>
  </si>
  <si>
    <t xml:space="preserve">Cette auto-évaluation/cet audit interne doit évaluer la conformité, examiner la mise en œuvre et favoriser le recensement des possibilités d’amélioration. 
Une auto-évaluation documentée pour les producteurs individuels, ou un audit d’exploitation interne et du système de gestion de la qualité (SGQ) interne pour les producteurs multisites avec SGQ et les groupements de producteurs doit :
\- Avoir lieu au moins une fois par an et avant l’audit par l’organisme de certification (OC)
\- Être réalisé par le producteur, un travailleur désigné responsable, un consultant, et/ou dans le cadre d’un SGQ
\- Inclure tous les thèmes applicables couverts par le référentiel/champ d’application, y compris ceux pris en charge par des sous-traitants (par ex., la récolte et les traitements/manipulations post-récolte)
\- Évaluer tous les sites et produits concernés
Les auto-évaluations doivent inclure des remarques sur les preuves relevées pour tous les principes et critères non applicables et non conformes de niveau « Exigence Majeure » et « Exigence Mineure ». Dans le cas des audits d’exploitation internes, ces remarques doivent suivre les « Modalités générales GLOBALG.A.P. – Règles applicables aux groupements de producteurs et producteurs multisite avec SGQ ».
</t>
  </si>
  <si>
    <t>6OqbxahSFlVeKhLRgYFytR</t>
  </si>
  <si>
    <t>1H3e5KHzGFy38mmKqXhq4W</t>
  </si>
  <si>
    <t>FO 13.06</t>
  </si>
  <si>
    <t>4f3FDQqVOAM0glCDUIgBcS</t>
  </si>
  <si>
    <t>Le producteur donne accès aux travailleurs à des toilettes propres et à un dispositif de lavage des mains à proximité de leur lieu de travail.</t>
  </si>
  <si>
    <t>6mdtufuB87Wj7yE488ZPH6</t>
  </si>
  <si>
    <t>Les installations sanitaires sur les parcelles doivent être conçues, construites et situées de manière à permettre un accès direct pour l’entretien. Les toilettes fixes ou mobiles (y compris les latrines) sont construites dans des matériaux faciles à nettoyer et en bon état d’hygiène. Les toilettes doivent se trouver à distance raisonnable (pas plus de 500 m ou 7 minutes) du lieu de travail. S’il n’y a pas ou pas assez de toilettes à distance raisonnable du lieu de travail, ce principe et les critères correspondants ne peuvent pas être validés pour le producteur. Les installations sanitaires doivent être entretenues et (ré)approvisionnées de manière appropriée.</t>
  </si>
  <si>
    <t>34hBNL3yGqP5fRTLvkBvac</t>
  </si>
  <si>
    <t>FO 05.02.03</t>
  </si>
  <si>
    <t>1uRKJDxlLQmjDmhNoVTLob</t>
  </si>
  <si>
    <t>Les restrictions formulées dans les permis/licences concernant l’eau sont respectées.</t>
  </si>
  <si>
    <t>5ZtEwvCz2CqqKhZu43BToz</t>
  </si>
  <si>
    <t>Il n’est pas rare que ces autorisations/licences définissent des conditions spécifiques telles que des volumes de prélèvement ou taux de consommation horaires, journaliers, hebdomadaires, mensuels, ou annuels.
L’emplacement des équipements utilisés pour la surveillance des volumes prélevés doit être adapté afin de fournir des données exactes.
Des enregistrements doivent être à jour et disponibles pour démontrer que ces conditions sont remplies.</t>
  </si>
  <si>
    <t>1TyGiQcuRVxqRPsWm6pYn7</t>
  </si>
  <si>
    <t>3yEQbyyk01GoZYBCkYA4FP</t>
  </si>
  <si>
    <t>1TP3w7BRfsPkt2XC54xK4A</t>
  </si>
  <si>
    <t>FO 05.02.05</t>
  </si>
  <si>
    <t>2raD0wMGmr2mrvAoJwm9ao</t>
  </si>
  <si>
    <t>Des installations de stockage d’eau sont présentes et bien entretenues afin de profiter des périodes de disponibilité maximale de l’eau.</t>
  </si>
  <si>
    <t>29ryVg4THcBEiOEnOmuA0X</t>
  </si>
  <si>
    <t>Lorsque l’exploitation est située dans une zone où l’eau n’est pas disponible toute l’année, des installations de stockage d’eau doivent permettre de bénéficier d’un accès à l’eau pendant les périodes sèches.
Ces installations doivent être maintenues en bon état et clôturées/sécurisées pour éviter les accidents.
« N/A » s’il n’est pas possible de collecter l’eau de pluie ou de recycler l’eau.</t>
  </si>
  <si>
    <t>5e8FSkOS0QVOKpIjSM8pq4</t>
  </si>
  <si>
    <t>FO 05.03.01</t>
  </si>
  <si>
    <t>ZLsyJm6XrNKlpI3GXxElH</t>
  </si>
  <si>
    <t>Des enregistrements des volumes d’eau prélevés dans les sources d’eau sont conservés.</t>
  </si>
  <si>
    <t>2XTbfzLE8dPLjjFcg0zXRt</t>
  </si>
  <si>
    <t>Les enregistrements doivent inclure la date, le débit réel ou estimé et le volume (à partir d’un débitmètre ou d’estimations) actualisés chaque mois. Il peut aussi s’agir des heures de service de systèmes à débit fixe avec horloge.
Les données recommandées sont le volume mensuel d’eau prélevé dans les sources d’eau.
Les quantités d’eau prélevées peuvent être comparées aux quantités consommées (pour l’irrigation, ou les volumes totaux consommés par l’exploitation) afin de rationnaliser le recours aux sources d’eau. Ce type de comparaison permet de détecter des prélèvements excessifs, ou de confirmer qu’une partie de l’eau d’irrigation est recyclée ou provient de la collecte d’eau de pluie, par exemple.</t>
  </si>
  <si>
    <t>3bxp0a7dcsX1zRhf8lSDgg</t>
  </si>
  <si>
    <t>4agXkAzY9YwTUW33bP1hNJ</t>
  </si>
  <si>
    <t>FO 05.02.04</t>
  </si>
  <si>
    <t>2wacWFwRd5rmnFsKwSBRNZ</t>
  </si>
  <si>
    <t>Lorsque c’est possible, des mesures ont été prises pour collecter l’eau et, le cas échéant, la recycler.</t>
  </si>
  <si>
    <t>1HtpBhKnq06aHZopmCXgt0</t>
  </si>
  <si>
    <t>La collecte et/ou le recyclage de l’eau doivent être mis en œuvre lorsque les conditions économiques et pratiques le permettent (sur les toits des bâtiments et des serres, etc.).
La collecte ou le recyclage de l’eau ne concerne pas uniquement l’eau de pluie.
Il doit exister des preuves que le producteur a procédé à une estimation des volumes d’eau de pluie susceptibles d’être collectés et des investissements nécessaires.</t>
  </si>
  <si>
    <t>5PjRiXstLC4CjnWsDhmPse</t>
  </si>
  <si>
    <t>FO 05.03.02</t>
  </si>
  <si>
    <t>2Ptvg1pRtwuOxnJOpwiBSw</t>
  </si>
  <si>
    <t>Les enregistrements des volumes d’eau employés pour l’irrigation/la fertigation, qui incluent les volumes d’application totaux des cycles précédents, sont conservés.</t>
  </si>
  <si>
    <t>1Gt8GMLEI9CNOgaaBogMTe</t>
  </si>
  <si>
    <t>Les enregistrements doivent préciser la date, la durée du cycle, le débit réel ou estimé et le volume (à partir d’un débitmètre ou par unité d’irrigation), et doivent être actualisés chaque mois. Il peut aussi s’agir des heures de service de systèmes à débit fixe avec horloge.
Les données recommandées sont le volume mensuel d’eau employé pour l’irrigation sur l’exploitation.</t>
  </si>
  <si>
    <t>7F8v4Ys2sZGKS8GjyqaEDi</t>
  </si>
  <si>
    <t>FO 05.02.02</t>
  </si>
  <si>
    <t>otjpwee7gFLMM5JcF5PML</t>
  </si>
  <si>
    <t>La consommation d’eau sur l’exploitation bénéficie d’un permis/d’une licence lorsque la législation l’exige.</t>
  </si>
  <si>
    <t>5AfU69qbJeMdy95FTV7E3f</t>
  </si>
  <si>
    <t>Tous les éléments suivants doivent bénéficier d’un permis/d’une licence valide de la part de l’autorité compétente :
\- L’extraction d’eau sur l’exploitation
\- Les infrastructures de stockage d’eau
\- L’eau consommée sur l’exploitation, entre autre destinée à l’irrigation
\- Les rejets d’eau dans des cours d’eau ou toute autre zone vulnérable, lorsque la législation l’exige
Le prélèvement dans les cours d’eau présents sur l’exploitation peut être soumis à autorisation des autorités locales.
Ces permis/licences doivent être mis à disposition lors de l’audit par l’organisme de certification (OC) et doivent être en cours de validité.
En l’absence de ces permis/licences, le producteur doit être en mesure de prouver qu’il a entamé les démarches pour les obtenir, que le traitement de sa demande est en cours et que l’utilisation des sources d’eau concernées ne fait l’objet d’aucune interdiction officielle.</t>
  </si>
  <si>
    <t>5JXZdBMfmVkAfoCajirt54</t>
  </si>
  <si>
    <t>FO 05.04.01</t>
  </si>
  <si>
    <t>5WvxoIYsE15AcbJZyj8KaP</t>
  </si>
  <si>
    <t>Selon l’évaluation des risques, l’utilisation d’eaux usées traitées pour les activités pré-récolte est justifiée.</t>
  </si>
  <si>
    <t>6YXoJ8THmPm1gme54UWIGB</t>
  </si>
  <si>
    <t>Les eaux usées traitées doivent être employées uniquement lorsque les risques ont été identifiés et atténués de manière efficace.
Lorsque des eaux usées traitées ou des eaux recyclées sont utilisées, la qualité de l’eau doit être conforme à la réglementation en vigueur ou, à défaut, aux Lignes directrices publiées en 2006 par l’OMS « Utilisation sans risque des eaux usées, des excreta et des eaux ménagères ».
Si l’eau peut être amenée à être contaminée (par ex., présence d’une source de contamination en amont), le producteur doit prouver la conformité de l’eau à la réglementation en vigueur ou, à défaut, aux lignes directrices de l’OMS, par des analyses.
Les eaux usées non traitées ne doivent jamais être utilisées sur les cultures.</t>
  </si>
  <si>
    <t>25itD9t3AKPNN1d0JIB5bx</t>
  </si>
  <si>
    <t>6VOo64jUoweuU3XSURPZgn</t>
  </si>
  <si>
    <t>FO 05.04.02</t>
  </si>
  <si>
    <t>7yDsW67zGYcm7jT9TYy3Mc</t>
  </si>
  <si>
    <t>Une évaluation des risques relative à la qualité physique et chimique de l’eau employée pour les activités pré-récolte a été réalisée.</t>
  </si>
  <si>
    <t>26XyLegisMvr8T0dnUP6V4</t>
  </si>
  <si>
    <t>Les activités pré-récolte comprennent l’irrigation/la fertigation, le lavage, la pulvérisation, etc.
Une évaluation des risques doit être réalisée et documentée en tenant compte, a minima, des points suivants :
\- L’identification des sources d’eau et l’historique de leurs résultats d’analyse (le cas échéant)
\- Les méthodes d’application
\- Le niveau de pureté de l’eau employée pour les applications de produits phytopharmaceutiques (PPP)
Pour appuyer leur prise de décision, les producteurs doivent se référer à l’étiquette du PPP ou aux documents fournis par les fabricants de produits chimiques, ou encore demander conseil à un agronome qualifié, pour connaître les propriétés que l’eau doit posséder.
L’évaluation des risques doit être mise à jour à chaque fois que le système est modifié ou qu’il se produit une situation qui pourrait générer une possible contamination du système.</t>
  </si>
  <si>
    <t>2McEDjMY5O8UuMcNOk9zQM</t>
  </si>
  <si>
    <t>FO 05.03.03</t>
  </si>
  <si>
    <t>4y4EPqYprRxoduV1Q2hrIX</t>
  </si>
  <si>
    <t>Les enregistrements relatifs à la consommation d’eau pour tous les types d’activités de l’exploitation (volume total consommé) sont conservés.</t>
  </si>
  <si>
    <t>3e9QmxJA4KXYhjGwFttLS0</t>
  </si>
  <si>
    <t>Il convient d’enregistrer la consommation totale d’eau, entre autre pour l’irrigation, les utilisations domestiques, les activités post-récolte, etc. Il peut s’agir d’estimations, pas nécessairement de mesures.</t>
  </si>
  <si>
    <t>5d1ifTrmvdzEhbLzwCDCrc</t>
  </si>
  <si>
    <t>FO 05.02.01</t>
  </si>
  <si>
    <t>379j8FnSaVTshzJmjUJXZl</t>
  </si>
  <si>
    <t>Des outils permettant de calculer et d’optimiser l’irrigation des cultures sont employés de manière systématique.</t>
  </si>
  <si>
    <t>kEfRTrUItuzVdC8l0fNIR</t>
  </si>
  <si>
    <t>Le producteur doit être en mesure de démontrer que les besoins en irrigation des cultures sont calculés sur la base de données (par exemple les données de l’institut agricole local, les relevés pluviométriques de l’exploitation, les caractéristiques drainantes des substrats, les mesures de l’évaporation et de la tension hydrique pour déterminer le pourcentage d’humidité dans le sol, etc.).
Lorsque des outils sont disponibles sur l’exploitation, ils doivent être entretenus pour en assurer l’efficacité et les maintenir en bon état.
« N/A » uniquement pour les cultures pluviales.</t>
  </si>
  <si>
    <t>2S4QgEIMvlaGVW97plBT6D</t>
  </si>
  <si>
    <t>FO 01.03.04</t>
  </si>
  <si>
    <t>3OZLsO9DAYxKGcvrOxyVOP</t>
  </si>
  <si>
    <t>Il existe des preuves de l’application d’un plan d’amélioration continue.</t>
  </si>
  <si>
    <t>3sW7JKgwjNIzBs35KbvLiP</t>
  </si>
  <si>
    <t>La mise en œuvre des points mis en évidence dans le plan d’amélioration continue doit s’accompagner d’éléments justificatifs.
Ces éléments justificatifs peuvent prendre la forme de nouvelles règles ou procédures, d’un partage de données (afin de quantifier les changements), de formations, etc.
Le plan d’amélioration continue doit s’accompagner d’éléments justificatifs documentés. Les éléments justificatifs conservés peuvent notamment inclure :
\- Le résultat effectif des actions entreprises, avec leur date d’évaluation
\- Des commentaires sur les raisons de la réussite ou de l’échec de la mesure
\- Si l’un des objectifs n’a pas été atteint, une explication et la description des suites données
\- Le partage des données pertinentes avec le secrétariat GLOBALG.A.P.</t>
  </si>
  <si>
    <t>7u1GYXAF1eveuvMCIJeAUr</t>
  </si>
  <si>
    <t>FO 01.03.03</t>
  </si>
  <si>
    <t>1FM5VpOQt13eRbCUpAUyuD</t>
  </si>
  <si>
    <t>Il existe un plan d’amélioration continue documenté.</t>
  </si>
  <si>
    <t>3DOe60VwvHCofivpsEOcd3</t>
  </si>
  <si>
    <t>Le producteur doit évaluer l’activité agricole et répertorier les améliorations à effectuer en fonction du référentiel. Ces améliorations doivent s’inscrire dans un plan couvrant une période pouvant aller jusqu’à trois ans.
Le plan d’amélioration continue doit comprendre les objectifs définis par le producteur lui-même et décrire les modalités de suivi de l’avancement vers chaque objectif. Ce plan peut inclure :
\- Une description de l’objectif d’amélioration
\- L’état actuel, avec la date d’adoption de l’objectif initial
\- L’activité prévue
\- Le résultat visé avec une estimation de la date de réalisation de l’objectif</t>
  </si>
  <si>
    <t>3l3MCwCl6O40VUIw5hu2C5</t>
  </si>
  <si>
    <t>FO 05.04.03</t>
  </si>
  <si>
    <t>7CHwril4eOHxxkIu6glI3n</t>
  </si>
  <si>
    <t>L’évaluation des risques donne lieu à des mesures correctives.</t>
  </si>
  <si>
    <t>5VqulFuK8NqDS4Gqj7JL3M</t>
  </si>
  <si>
    <t>Le cas échéant, le plan de gestion devrait prévoir des mesures correctives et une documentation, telles que définies dans l’évaluation des risques relatifs à l’eau et par les standards/normes sectoriel(les) en vigueur.</t>
  </si>
  <si>
    <t>4umDfDJkEjqGqjJDMoV29Q</t>
  </si>
  <si>
    <t>FO 01.03.02</t>
  </si>
  <si>
    <t>20kofxmNsdnDzAoAJXjvuw</t>
  </si>
  <si>
    <t>Des mesures correctives efficaces sont prises pour remédier aux non-conformités globales relevées pendant les auto-évaluations/audits internes.</t>
  </si>
  <si>
    <t>wflw0fDpXIDUNyPyjSkfM</t>
  </si>
  <si>
    <t>Ces mesures correctives doivent être documentées. Tout changement nécessaire doit être mis en œuvre.
La conformité à toutes les Exigences Majeures applicables et à au moins 95 % des Exigence Mineures applicables est indispensable.
« N/A » uniquement en cas de non-conformité globale lors des auto-évaluations/audits internes.</t>
  </si>
  <si>
    <t>5qAxE0dT8pqM9iBWKFZnM8</t>
  </si>
  <si>
    <t>FO 01.06.01</t>
  </si>
  <si>
    <t>6rKq4mmlkyQjV4tsQtOu07</t>
  </si>
  <si>
    <t>Une procédure de réclamation applicable à la fois aux problèmes internes et externes couverts par le référentiel est disponible et effective.</t>
  </si>
  <si>
    <t>1cBPyygBZsvSLhAyPLoIIx</t>
  </si>
  <si>
    <t>Une procédure de réclamation documentée doit exister pour aider à l’enregistrement et au suivi de toutes les réclamations reçues concernant des questions traitées par le référentiel et pour enregistrer les mesures prises dans le cadre de telles réclamations.
Si le producteur est notifié par une autorité compétente et/ou locale d’une enquête à son encontre ou a été sanctionné dans le cadre de la certification, la procédure de réclamation doit prévoir l’information du secrétariat GLOBALG.A.P. par l’intermédiaire de l’organisme de certification (OC).
En cas de réclamations portant sur le référentiel (bien-être global des travailleurs, protection de l’environnement, etc.) susceptibles de nuire à la réputation et à la crédibilité de la marque GLOBALG.A.P., le détenteur du certificat doit en informer l’OC dans les plus brefs délais.
Dans le cas des groupements de producteurs, les membres du groupement de producteurs n’ont pas besoin de la procédure de réclamation complète, mais uniquement des parties qui les concernent.
Les travailleurs doivent être autorisés à déposer des réclamations auprès de leur employeur sur des sujets couverts par le référentiel, et ces réclamations doivent être documentées et traitées par le détenteur du certificat.</t>
  </si>
  <si>
    <t>11FBMuieNmnZtyeFBlepcF</t>
  </si>
  <si>
    <t>6uPpFr9RXID01MDwZye96i</t>
  </si>
  <si>
    <t>FO 01.08.01</t>
  </si>
  <si>
    <t>3LpzXxRkGuuYkSehqsUgGS</t>
  </si>
  <si>
    <t>Des procédures documentées sont en place pour organiser le rappel et le retrait des produits du marché.</t>
  </si>
  <si>
    <t>7AUecnIN030Ci9K9HQaqqw</t>
  </si>
  <si>
    <t>Le producteur doit disposer d’une procédure documentée indiquant :
\- Les types d’événements susceptibles d’entraîner un rappel et un retrait
\- Les personnes chargées de la prise de décision pour d’éventuels rappels et retraits
\- Le mécanisme d’information de l’élément suivant de la chaîne d’approvisionnement
\- Les méthodes de rapprochement des stocks
Une liste des numéros de téléphone et adresses e-mail des contacts de l’étape suivante doit être disponible.</t>
  </si>
  <si>
    <t>743VeTmtrKzh2yBlulWP21</t>
  </si>
  <si>
    <t>5QDg6vHd5OmlvaYlMMO3t2</t>
  </si>
  <si>
    <t>FO 01.07.01</t>
  </si>
  <si>
    <t>3cgQG49eXFAirl8sZLCd8z</t>
  </si>
  <si>
    <t>Des procédures pour gérer et traiter les produits non conformes existent.</t>
  </si>
  <si>
    <t>5SBbPstmDcuCT6l5yx7ZSh</t>
  </si>
  <si>
    <t>L’expression « produit non conforme » désigne un produit ne répondant pas aux exigences formulées par le client, la réglementation (par ex., phytosanitaire), ou par le producteur lui-même. Dans le contexte du référentiel, l’expression désigne un produit répertorié comme non conforme, mais toujours sous le contrôle du producteur.
Les produits non conformes doivent être :
\- Clairement identifiés et mis en quarantaine selon les besoins
\- Manipulés ou éliminés en fonction de la nature du problème et/ou des exigences spécifiques du client</t>
  </si>
  <si>
    <t>CSohyDpAegE66esWvDgT5</t>
  </si>
  <si>
    <t>7MMjRlEcJiQ7j2bvm8liSY</t>
  </si>
  <si>
    <t>FO 01.06.02</t>
  </si>
  <si>
    <t>4FNjciZm5VAopAfvMemNHD</t>
  </si>
  <si>
    <t>Les travailleurs sont informés de leurs droits au titre du référentiel. Un système permettant aux travailleurs de déposer des réclamations en toute confidentialité et sans crainte de représailles est disponible et effectif.</t>
  </si>
  <si>
    <t>6OCdsE01Yckjb14eStag7f</t>
  </si>
  <si>
    <t>Les travailleurs doivent être informés (dans la langue la plus utilisée par le personnel) des grands thèmes couverts par le référentiel, des droits conférés par la réglementation en vigueur, et de leur droit à déposer des réclamations auprès de leur employeur.
Le producteur doit disposer d’un mécanisme de résolution des réclamations adapté à la taille de l’exploitation, au type de travailleur et aux conditions de travail.
Ce mécanisme doit respecter la confidentialité et être simple d’utilisation. Une description (c’est-à-dire où déposer sa réclamation, comment, quel délai espérer pour régler le problème) doit être accessible aux travailleurs lors de leur présence sur l’exploitation. (Cette description peut prendre la forme de pictogrammes ou d’affiches décrivant le mécanisme dans la langue la plus utilisée par le personnel)
Des enregistrements des réclamations déposées doivent être conservés et contrôlés.</t>
  </si>
  <si>
    <t>4uibv1wBBkNZaoSvJmqumT</t>
  </si>
  <si>
    <t>FO 05.01.02</t>
  </si>
  <si>
    <t>Vt25LyaIDxdpyZm3SbYTC</t>
  </si>
  <si>
    <t>Un plan de gestion de l’eau répertorie les sources d’eau, ainsi que les mesures destinées à faire face aux problèmes environnementaux et à rationaliser l’utilisation de l’eau.</t>
  </si>
  <si>
    <t>2Kp57L96eof6n2id9gaDqy</t>
  </si>
  <si>
    <t>Un plan d’action, approuvé par la direction au cours des douze mois précédents, doit être documenté et mis en œuvre. Il doit couvrir au moins un des points suivants :
\- Des cartes, des photos, des dessins (des croquis faits à la main sont acceptables), ou d’autres moyens pour identifier l’emplacement des sources d’eau, des installations permanentes et du flux du réseau d’eau (y compris les systèmes de retenue, les réservoirs ou toute eau captée pour être réutilisée)
\- Les installations permanentes, y compris les puits, vannes, retours et autres installations hors sol qui composent un système d’irrigation complet, dûment documentées de sorte à permettre leur localisation sur le terrain
\- Les mesures destinées à éviter l’épuisement et la contamination des sources d’eau
\- Les mesures destinées à rationaliser l’utilisation et l’application
\- L’entretien du matériel d’irrigation
Les éléments suivants doivent être inclus dans le plan d’action :
\- L’organisation de formations et/ou de rappels de formation pour les travailleurs chargés de la supervision et de l’exécution des tâches
\- Des plans d’amélioration à court terme et long terme, y compris des échéances pour pallier les éventuels défauts</t>
  </si>
  <si>
    <t>5GJnBn0XaHPkzo9hXhVvqW</t>
  </si>
  <si>
    <t>6KbD6879hABZJ3an6pDIYW</t>
  </si>
  <si>
    <t>FO 02.03.03</t>
  </si>
  <si>
    <t>2mQa7I6sS89QbOiTxo5tLZ</t>
  </si>
  <si>
    <t>Les produits perdus ou jetés pendant les opérations de traitement ou de manipulation sont consignés dans des enregistrements.</t>
  </si>
  <si>
    <t>7H4QvFE2qATQ7fpKCM82B0</t>
  </si>
  <si>
    <t>Les ratios de conversion doivent être calculés et disponibles pour chaque processus de traitement/manipulation concerné (plantation de jeunes plants, récolte, etc.). Toutes les quantités de déchets générées par les produits doivent être estimées et/ou enregistrées.</t>
  </si>
  <si>
    <t>3bNRfY2TpP6vkYKG0u4wwr</t>
  </si>
  <si>
    <t>2GelZVKlxkI6G5X2UlQeWp</t>
  </si>
  <si>
    <t>FO 02.03.02</t>
  </si>
  <si>
    <t>wyeCJ54KTzkeOgl0DgFbJ</t>
  </si>
  <si>
    <t>Les quantités (produites, en stock et/ou achetées) sont enregistrées et cumulées pour tous les produits.</t>
  </si>
  <si>
    <t>2j8dxhUpgq21fH268f4K6T</t>
  </si>
  <si>
    <t>Les quantités (y compris les volumes et poids) de produits (issus de processus de production certifiés et, le cas échéant, non certifiés) entrantes (y compris les produits achetés), sortantes (y compris les rejets, les déchets, etc.) et stockées doivent être enregistrées. Une liste récapitulative de tous les produits inscrits doit être tenue à jour afin de faciliter la vérification du bilan matière.
La fréquence de contrôle du bilan matière doit être définie et adaptée à la taille de l’exploitation, mais il doit être contrôlé au moins une fois par an pour chaque produit. Les documents relatifs au bilan matière doivent être clairement identifiés. Ce principe et les critères correspondants s’appliquent à tous les producteurs qui souhaitent obtenir ou conserver la certification GLOBALG.A.P.</t>
  </si>
  <si>
    <t>74avinUKxcmdHz9GlSUIxe</t>
  </si>
  <si>
    <t>FO 06.08</t>
  </si>
  <si>
    <t>5FOpXHkABjb11jkm8LA8kN</t>
  </si>
  <si>
    <t>Les recommandations anti-résistance sont suivies afin de maintenir l’efficacité des produits phytopharmaceutiques (PPP) existants.</t>
  </si>
  <si>
    <t>142ax0ZDlyUXJGePne6Qcr</t>
  </si>
  <si>
    <t>Si le niveau d’invasion de nuisibles ou d’adventices ainsi que le niveau de contamination par des maladies nécessitent des interventions répétées dans les cultures, il doit exister des preuves que les recommandations anti-résistance de l’étiquette du produit employé ou d’autres sources (quand elles sont disponibles) sont suivies. Si un seul mode d’action chimique ou une seule classe de PPP est autorisé(e) dans le pays de production ou le pays d’exportation, la rotation des types de produit peut s’avérer impossible en raison du manque d’alternatives adaptées.
L’utilisation répétée des mêmes PPP avec le même mode d’action peut conduire à la sélection de nuisibles résistants à ces même PPP.
La stratégie de gestion des résistances doit être documentée et doit prendre en compte les points suivants :
\- Toujours suivre les recommandations présentes sur l’étiquette du produit.
\- Éviter de réduire les doses pour garantir une qualité d’application optimale.
\- Suivre des programmes de rotation et recourir à des mélanges de PPP avec différents modes d’action qui sont efficaces contre la cible, quand c’est possible.
\- Dans la mesure du possible, limiter le nombre d’applications du même mode d’action pendant une saison de culture donnée à un pourcentage du nombre total d’applications.
Pour les groupements de producteurs sous l’Option 2, des éléments justificatifs an niveau du système de gestion de la qualité (SGQ) sont considérés comme acceptables.</t>
  </si>
  <si>
    <t>3pPXj3qNiLiJapNWrZ1iXM</t>
  </si>
  <si>
    <t>FO 06.06</t>
  </si>
  <si>
    <t>2vnCdi2zcv4QNvNXyj7mCW</t>
  </si>
  <si>
    <t>Le producteur pratique la surveillance de ses cultures inscrites pour organiser la gestion des nuisibles et des maladies.</t>
  </si>
  <si>
    <t>11MyqnQKeX5obW05CtGUoE</t>
  </si>
  <si>
    <t>Le producteur doit pouvoir établir la preuve de la réalisation d’au moins deux activités pour les cultures inscrites (individuellement ou par groupe de cultures) qui détermineront quand, et dans quelle mesure, des nuisibles et leurs prédateurs naturels sont présents, et de l’utilisation de cette information pour le choix des techniques de gestion des nuisibles à employer.</t>
  </si>
  <si>
    <t>63xuzVUvh3fq7hsPyML6ds</t>
  </si>
  <si>
    <t>FO 02.02.04</t>
  </si>
  <si>
    <t>36t4dNPfjkIXJY8DSMYmUo</t>
  </si>
  <si>
    <t>Les produits achetés auprès de sources différentes sont identifiés.</t>
  </si>
  <si>
    <t>4Ph7l1XldnHtIFj8jiugfX</t>
  </si>
  <si>
    <t>Pour tous les produits enregistrés, des procédures (adaptées à la taille de l’exploitation) doivent être établies, documentées et mises à jour, pour identifier les quantités de produits issus de processus de production certifiés et, le cas échéant non certifiés, achetés auprès de sources différentes (c’est-à-dire auprès de plusieurs producteurs ou négociants).
Les enregistrements doivent comprendre :
\- La description du produit
\- Le statut de certification GLOBALG.A.P.
\- Les quantités de produits achetés
\- Les coordonnées du fournisseur
\- Le cas échéant, une copie des certificats GLOBALG.A.P.
\- Les données/codes de traçabilité pour les produits achetés
\- Les bons de commande et/ou factures réceptionnés
\- La liste des fournisseurs agréés</t>
  </si>
  <si>
    <t>5dQa9J4w5GSDY03rp98Igs</t>
  </si>
  <si>
    <t>FO 06.07</t>
  </si>
  <si>
    <t>44u8SvW6a3oynh8PYg1iN1</t>
  </si>
  <si>
    <t>Le producteur procède à des interventions de lutte contre les nuisibles.</t>
  </si>
  <si>
    <t>6kf2SdiObS6TJjr9w172vt</t>
  </si>
  <si>
    <t>Le producteur doit fournir la preuve de situations ayant donné lieu à des interventions spécifiques contre des nuisibles qui ont un effet négatif sur la valeur économique d’une culture. Lorsque des produits phytopharmaceutiques (PPP) sont employés en intervention, le producteur doit démontrer qu’il applique une approche axée sur le risque pour le choix des PPP en tenant compte des dangers (par ex., toxicité). Le producteur peut faire le choix de ne pas intervenir et de subir une perte économique. Lorsque cela est possible, des interventions non chimiques doivent être privilégiées.
« N/A » en l’absence d’intervention du producteur.</t>
  </si>
  <si>
    <t>65PtYG0YOafAcoZuv67qRK</t>
  </si>
  <si>
    <t>FO 02.03.01</t>
  </si>
  <si>
    <t>4T3D3LTJ5Jbv9tNQLyJfV6</t>
  </si>
  <si>
    <t>Des enregistrements de vente sont disponibles pour toutes les quantités vendues et tous les produits inscrits.</t>
  </si>
  <si>
    <t>4uQsnRAf41quVfKScqgUZt</t>
  </si>
  <si>
    <t>Le détail des quantités vendues de produits issus de processus de production certifiés et, le cas échéant, non certifiés, doit être enregistré pour tous les produits inscrits, en étant particulièrement vigilant sur les quantités vendues et les descriptions fournies. Les documents doivent faire apparaître un équilibre cohérent entre les entrées et les sorties de produits issus de processus de production certifiés et non certifiés.</t>
  </si>
  <si>
    <t>5dUBmxzMj7AFpoxu4yDyB7</t>
  </si>
  <si>
    <t>FO 06.03</t>
  </si>
  <si>
    <t>6eO74zWQ2FYPyrQ303cy00</t>
  </si>
  <si>
    <t>Un plan de lutte intégrée existe et décrit les mesures appliquées à l’échelle de l’exploitation pour gérer les nuisibles, maladies et adventices dont les cultures inscrites sont la cible.</t>
  </si>
  <si>
    <t>N3mbg5si1Dwq9ore4eoiK</t>
  </si>
  <si>
    <t>Le plan de lutte intégrée doit décrire les mesures appliquées ou envisagées par le producteur pour gérer les nuisibles, maladies et adventices dont les cultures inscrites (individuellement ou par groupe de cultures) sont la cible.
Ce plan doit comprendre :
\- Une approche en plusieurs étapes basée sur des méthodes préventives, non chimiques et chimiques, à appliquer en fonction des cultures et des spécificités de la situation, en faisant appel au jugement du producteur ou du conseiller
\- La surveillance des nuisibles, maladies et adventices pour déterminer le type d’intervention nécessaire, avec des seuils d’action définis par le producteur
Pour les groupements de producteurs sous l’Option 2, des éléments justificatifs an niveau du système de gestion de la qualité (SGQ) sont considérés comme acceptables.</t>
  </si>
  <si>
    <t>1gZll4bOCxosKoKhEl2rq8</t>
  </si>
  <si>
    <t>FO 02.02.03</t>
  </si>
  <si>
    <t>7o9ZGXrI3LsaCRnWQLVWDw</t>
  </si>
  <si>
    <t>Une dernière étape de vérification est mise en place pour garantir la bonne orientation des produits issus de processus de production certifiés et non certifiés.</t>
  </si>
  <si>
    <t>7uraIPLkbvCUkNefsiD4Ic</t>
  </si>
  <si>
    <t>Une procédure doit être en place afin de montrer que les produits sont identifiés et distribués conformément au statut de certification.</t>
  </si>
  <si>
    <t>1D40lvB2CjQn6V2RvOZw0B</t>
  </si>
  <si>
    <t>FO 06.04</t>
  </si>
  <si>
    <t>4MoFBCqGYkdqO5T246L4FV</t>
  </si>
  <si>
    <t>Le producteur a connaissance du degré de sensibilité des variétés de culture aux nuisibles et aux maladies.</t>
  </si>
  <si>
    <t>5Ryvl3UVMLbPTNcBrFBIXc</t>
  </si>
  <si>
    <t>Dans l’idéal, il devrait exister des preuves que le producteur comprend bien le niveau de sensibilité aux nuisibles et aux maladies des variétés inscrites.
Ces preuves ne doivent pas nécessairement être écrites, il peut s’agir de l’expérience du producteur.</t>
  </si>
  <si>
    <t>4zyNsvao9Kg4V8qYucGkhk</t>
  </si>
  <si>
    <t>FO 06.02</t>
  </si>
  <si>
    <t>3h0V2xqmL2Gd1AkpAVnTrz</t>
  </si>
  <si>
    <t>Le producteur connaît les nuisibles, maladies et adventices dont ses cultures inscrites sont la cible.</t>
  </si>
  <si>
    <t>4dj2Grt8HdQrQO4Dwtr2XG</t>
  </si>
  <si>
    <t>Il doit exister des preuves que le producteur est informé et a connaissance des nuisibles, des maladies et des adventices pouvant toucher les cultures inscrites (individuellement ou par groupe de cultures). Ces preuves peuvent prendre la forme d’explications verbales de la part du producteur, ou d’observation des mesures prises dans les champs. En cas de prolifération de nuisibles, le producteur doit être en mesure de montrer ou d’expliquer quel type de nuisible attaque la culture concernée, et de faire le lien avec le plan de lutte intégrée afin de déterminer les mesures à améliorer pour éviter que la situation ne se reproduise.
Pour les groupements de producteurs sous l’Option 2, des éléments justificatifs an niveau du système de gestion de la qualité (SGQ) sont considérés comme acceptables.</t>
  </si>
  <si>
    <t>5jfAdy9W6eRU3WKtYivBGk</t>
  </si>
  <si>
    <t>FO 06.01</t>
  </si>
  <si>
    <t>3HJPS5zhCKy3JND4Rwupk</t>
  </si>
  <si>
    <t>Des formations ou des missions de conseil accompagnent la mise en œuvre de la lutte intégrée.</t>
  </si>
  <si>
    <t>2BsRYoLuuy2ubdLwaB0zfe</t>
  </si>
  <si>
    <t>Si le responsable technique est le producteur, son expérience doit être complétée par des connaissances techniques (accès à une documentation technique sur la lutte intégrée, participation à des formations spécifiques, etc.) ou par l’utilisation d’outils (logiciels, méthodes de détection sur l’exploitation, etc.).
Si l’assistance est apportée par un conseiller extérieur, sa formation et ses compétences techniques doivent être prouvées par des qualifications officielles, par la participation à des formations spécifiques, etc., sauf si cette personne est employée à cette fonction par une organisation reconnue compétente.
Pour les groupements de producteurs sous l’Option 2, des éléments justificatifs an niveau du système de gestion de la qualité (SGQ) sont considérés comme acceptables.</t>
  </si>
  <si>
    <t>3Q35u11oCNGGok4GkvdDq8</t>
  </si>
  <si>
    <t>FO 03.03.05</t>
  </si>
  <si>
    <t>7eKuzn718FIsCH831X5WcJ</t>
  </si>
  <si>
    <t>Les mélanges accidentels de cultures génétiquement modifiées et de cultures conventionnelles sont évités.</t>
  </si>
  <si>
    <t>2fQuFHHuLs7deDSaA1yzbx</t>
  </si>
  <si>
    <t>Un examen visuel de l’identification des cultures génétiquement modifiées et de l’intégrité de leur stockage doit être effectué.</t>
  </si>
  <si>
    <t>lOpb0fLvZm9IJJqciS5cp</t>
  </si>
  <si>
    <t>FO 03.03.04</t>
  </si>
  <si>
    <t>10cXZcg7pFtEoKBuOII1x2</t>
  </si>
  <si>
    <t>Il existe une procédure pour l’utilisation et la manipulation des plants génétiquement modifiés.</t>
  </si>
  <si>
    <t>3aeeHQgOZzsv0aCKmfgI7v</t>
  </si>
  <si>
    <t>Il doit exister une procédure dûment documentée expliquant comment les matériaux génétiquement modifiés (cultures et essais) sont traités et stockés pour limiter le risque de contamination avec les matériaux conventionnels (comme le mélange accidentel avec des cultures non génétiquement modifiées voisines) et maintenir l’intégrité du produit.</t>
  </si>
  <si>
    <t>6p8eHn0JMjasmwCN7u2anS</t>
  </si>
  <si>
    <t>FO 04.03.04</t>
  </si>
  <si>
    <t>prftENQvUX5pWHZzIcqO2</t>
  </si>
  <si>
    <t>Au moins 10 % du volume des substrats employés pour la production ne sont pas de la tourbe. Il existe un plan pour réduire la quantité de tourbe utilisée, et un plan pour employer uniquement de la tourbe provenant de sources responsables.</t>
  </si>
  <si>
    <t>XMP3o8tuzfOZRBP03DB5P</t>
  </si>
  <si>
    <t>Il doit exister des preuves qu’au moins 10 % du volume total de matières premières des substrats employés pour la production ne sont pas de la tourbe mais une alternative renouvelable (on entend par renouvelable une source de moins de 50 ans).
Lorsque la substitution n’est pas possible, des documents doivent le justifier.
On entend par tourbe la tourbe extraite du sol (Sphagnum sp.), et non la tourbe de coco ou tout autre type de tourbe.
Les sources de tourbe renouvelables désignent de la tourbe provenant d’une production certifiée, comme la certification Responsibly Produced Peat (RPP).</t>
  </si>
  <si>
    <t>7ifKEcvN3QUCLa7b59iPF5</t>
  </si>
  <si>
    <t>FO 03.03.03</t>
  </si>
  <si>
    <t>5sPsBLZ6my7JXwOJpxdIXQ</t>
  </si>
  <si>
    <t>Les clients directs du producteur ont été informés de l’état d’organisme génétiquement modifié (OGM) du produit.</t>
  </si>
  <si>
    <t>3dtG1JaPk0eOFqThXqFva4</t>
  </si>
  <si>
    <t>Des preuves documentées de la correspondance doivent être conservées et doivent permettre de vérifier que tous les produits fournis aux clients directs sont conformes aux spécifications convenues.</t>
  </si>
  <si>
    <t>5oCkXTJdFGwstXYPbMisck</t>
  </si>
  <si>
    <t>FO 03.03.01</t>
  </si>
  <si>
    <t>Uu8eoF6jDDN2s7k3idkoh</t>
  </si>
  <si>
    <t>La culture de végétaux génétiquement modifiés à des fins de culture et/ou d’essai est soumise à la législation en vigueur dans le pays de production.</t>
  </si>
  <si>
    <t>5UYetgLLjl3Oed8coq76Nf</t>
  </si>
  <si>
    <t>Le producteur doit disposer d’une copie de la réglementation en vigueur dans le pays de production et s’y conformer. Des enregistrements des modifications spécifiques et/ou du numéro d’identification unique doivent être conservés. Des conseils spécifiques sur les pratiques culturales et d’élevage, ainsi que sur la gestion doivent également être obtenus.</t>
  </si>
  <si>
    <t>7GJHldkb3WbO9dD9xzdm4Z</t>
  </si>
  <si>
    <t>FO 04.03.03</t>
  </si>
  <si>
    <t>5aJFxPO4wNkGJz6CfsP3iK</t>
  </si>
  <si>
    <t>Les substrats d’origine naturelle ne proviennent pas de zones protégées.</t>
  </si>
  <si>
    <t>6BrFgghMU9Ua4qs4bzFbGk</t>
  </si>
  <si>
    <t>La source du substrat d’origine naturelle utilisé doit être attestée par des enregistrements. Ces enregistrements doivent confirmer que le substrat ne provient pas de zones protégées.</t>
  </si>
  <si>
    <t>6PXBd5F7khUis9LNtJ7uMx</t>
  </si>
  <si>
    <t>FO 04.02.02</t>
  </si>
  <si>
    <t>9zddHxyV5qLkUOtGH4ZtI</t>
  </si>
  <si>
    <t>Le délai de présemis est respecté.</t>
  </si>
  <si>
    <t>325qiE0KA8UWT0uoKwyZn3</t>
  </si>
  <si>
    <t>Le délai de présemis doit être consigné.</t>
  </si>
  <si>
    <t>3XAgnXz2B2MkrodMxTOllI</t>
  </si>
  <si>
    <t>FO 04.02.01</t>
  </si>
  <si>
    <t>5sBJEU9Yh11QkBMjDGO69O</t>
  </si>
  <si>
    <t>Il existe des documents justifiant l’utilisation de fumigants chimiques des sols.</t>
  </si>
  <si>
    <t>31fxhqt7XJMPSvSpJAiLeI</t>
  </si>
  <si>
    <t>Il doit exister des documents justifiant l’utilisation de fumigants, comprenant les informations suivantes : problème ciblé, lieu, date, substance active, quantité, doses, méthode d’application et opérateur. Le bromométhane, ou bromure de méthyle, ne doit jamais être employé.</t>
  </si>
  <si>
    <t>5mSlaOszUEHd0BAbqSmBbW</t>
  </si>
  <si>
    <t>FO 04.05.02</t>
  </si>
  <si>
    <t>6hUpiuLftZxqDRQjTjAzAt</t>
  </si>
  <si>
    <t>Les engrais inorganiques sont accompagnés de documents précisant leur composition chimique, notamment leur teneur en métaux lourds.</t>
  </si>
  <si>
    <t>5BFZKwGUM0k3S2e1ypiEiP</t>
  </si>
  <si>
    <t>Des preuves écrites détaillant la composition chimique, notamment la teneur en métaux lourds, doivent être disponibles pour tous les engrais inorganiques employés sur les cultures inscrites au cours des 12 derniers mois. Dans le cas du premier audit, les enregistrements des trois derniers mois devraient être disponibles.</t>
  </si>
  <si>
    <t>2JLTaxEQZoExPs4ZEIRNKI</t>
  </si>
  <si>
    <t>FO 04.01.04</t>
  </si>
  <si>
    <t>bI9udGoNwlwIPbZWjDvxS</t>
  </si>
  <si>
    <t>Le producteur conserve des enregistrements des dates de semis/plantation.</t>
  </si>
  <si>
    <t>7iesLoQDjJBpwFYYSgEKEi</t>
  </si>
  <si>
    <t>Des enregistrements des dates de semis/plantation sont conservés.</t>
  </si>
  <si>
    <t>3JRs9sAPxoXUahQZyIHx5j</t>
  </si>
  <si>
    <t>FO 11.02</t>
  </si>
  <si>
    <t>724J7qC3cZvLDK75pEhuKu</t>
  </si>
  <si>
    <t>Les résultats de la surveillance ont donné lieu à un plan d’amélioration de l’efficience énergétique de l’exploitation.</t>
  </si>
  <si>
    <t>z9B9w7A2V6PtOI0rxms5a</t>
  </si>
  <si>
    <t>Il doit exister des preuves que les enregistrements concernant les énergies sont analysés au moins une fois par an pour :
\- Repérer les possibilités d’amélioration en matière d’efficience énergétique
\- Adopter des objectifs définis par le producteur lui-même
Exemple de données acceptables : la quantité totale d’énergie consommée par l’exploitation chaque mois.
Le matériel agricole doit être choisi et entretenu de manière à optimiser la consommation énergétique.</t>
  </si>
  <si>
    <t>3k15VkplHGX2PgLKNCmrCz</t>
  </si>
  <si>
    <t>FO 11.03</t>
  </si>
  <si>
    <t>7totwDd9gWGmkequsaXWYR</t>
  </si>
  <si>
    <t>Le plan d’amélioration de l’efficience énergétique vise à réduire la consommation d’énergies non renouvelables.</t>
  </si>
  <si>
    <t>5AtxuNFwxpH35RV2aMmGgK</t>
  </si>
  <si>
    <t>Le producteur doit envisager de réduire la consommation d’énergies non renouvelables au strict minimum en les remplaçant par des énergies renouvelables.
Exemple de données permettant de suivre la consommation d’énergies non renouvelables : la proportion de sources renouvelables/non renouvelables en pourcentage (%) du total</t>
  </si>
  <si>
    <t>6A3ffduopCYBDPs2ia3uU2</t>
  </si>
  <si>
    <t>FO 04.01.02</t>
  </si>
  <si>
    <t>39xZjmLqFSsQLcx4jxucfr</t>
  </si>
  <si>
    <t>Des techniques culturales visant à améliorer ou entretenir la structure du sol et éviter le tassement du sol ont été utilisées.</t>
  </si>
  <si>
    <t>4AQrfhuw1XUq5syMhe9slM</t>
  </si>
  <si>
    <t>Des preuves doivent être disponibles pour la mise en œuvre des techniques culturales employées (par exemple l’utilisation de cultures vertes/fourragères à racines profondes, le drainage, la scarification, l’utilisation de pneus basse pression, des traces de roues, le marquage de rangs permanents, etc.), qui sont adaptées à la structure du sol et minimisent, isolent, ou éliminent le cas échéant le tassement du sol.</t>
  </si>
  <si>
    <t>7hMevDUzptlKptbCXwxgER</t>
  </si>
  <si>
    <t>FO 04.04.01</t>
  </si>
  <si>
    <t>4CJA1bTPWTaL67RQvEF1ua</t>
  </si>
  <si>
    <t>L’application d’engrais tient compte des besoins des cultures et de l’apport en nutriments des engrais, en vue de limiter les pertes de nutriments.</t>
  </si>
  <si>
    <t>2I0rxthUS40IF40FF6Ech5</t>
  </si>
  <si>
    <t>Le producteur doit établir un programme d’application de l’engrais (date et heure, fréquence et quantité) afin de limiter les pertes de nutriments. Le programme doit tenir compte :
\- Des besoins nutritionnels des cultures
\- De l’apport en nutriments des applications d’engrais, notamment les amendements organiques et l’eau d’irrigation
\- Du maintien de la fertilité des sols
Des résultats d’analyses et/ou des éléments de documentation propres à la culture pratiquée doivent être disponibles pour servir de preuve.
Le producteur doit réaliser des calculs au moins une fois pour chaque culture individuelle récoltée, et à un intervalle régulier approprié (par ex., toutes les deux semaines dans les systèmes clos) pour les cultures récoltées en continu. (Les analyses peuvent être réalisées avec des équipements disponibles sur l’exploitation ou des kits mobiles.)</t>
  </si>
  <si>
    <t>3R84nmeK4iATbuwZ2gsDsb</t>
  </si>
  <si>
    <t>2VjbjKk5ZqRQIy6Ryw04qk</t>
  </si>
  <si>
    <t>FO 02.02.01</t>
  </si>
  <si>
    <t>3Yat03GoAbPwA2OY4OQIae</t>
  </si>
  <si>
    <t>Il existe un système effectif permettant d’identifier tous les produits issus de processus certifiés GLOBALG.A.P., et de les séparer des produits issus de processus non certifiés.</t>
  </si>
  <si>
    <t>7HpRGU2C5UYrKq7iYxFAgT</t>
  </si>
  <si>
    <t>Il doit être possible d’identifier tous les produits issus de processus de production certifiés GLOBALG.A.P. et de les séparer des produits issus de processus de production non certifiés.</t>
  </si>
  <si>
    <t>27FMOAVaX4IEkKoIk7PSnI</t>
  </si>
  <si>
    <t>FO 11.01</t>
  </si>
  <si>
    <t>ZpMtnUrfTULrcW8ukgaKU</t>
  </si>
  <si>
    <t>La consommation d’énergie de l’exploitation est surveillée.</t>
  </si>
  <si>
    <t>6SKD08l7RitlmvQU66c0zQ</t>
  </si>
  <si>
    <t>La consommation d’énergie de l’exploitation doit donner lieu à des enregistrements (par ex., des factures avec le détail de la consommation). Le producteur (ou, le cas échéant, le responsable du système de gestion de la qualité (SGQ)) doit savoir :
\- Où et comment l’énergie est consommée (process, machine, ou autre)
\- Quelles quantités d’énergie sont consommées par source (électricité, combustibles, autre)
\- Quelle part d’énergies renouvelables et non renouvelables sont consommées, quand cette information est disponible
En l’absence de compteurs (par ex., dans le cas des petits producteurs), des estimations peuvent être acceptées.
Pour les groupements de producteurs sous l’Option 2, des éléments justificatifs à l’échelon du SGQ sont considérés comme acceptables.</t>
  </si>
  <si>
    <t>51s66F4cAuh8nQZEHezyxl</t>
  </si>
  <si>
    <t>FO 10.08</t>
  </si>
  <si>
    <t>7aamMu8P6Yc8FsFHl0QR6f</t>
  </si>
  <si>
    <t>Le producteur prend des mesures pour éviter d’introduire ou de relâcher des espèces exotiques envahissantes dans le système de production et dans les écosystèmes voisins.</t>
  </si>
  <si>
    <t>2qOynEWWQqGM6buo9SqYYP</t>
  </si>
  <si>
    <t>Le producteur devrait avoir connaissance d’une liste d’espèces exotiques envahissantes considérées comme telles dans le pays de production, si une liste de ce type existe.
Dans l’idéal, le producteur devrait prouver que des mesures ont été prises pour éviter la production, la commercialisation, l’introduction ou le rejet de ces espèces dans l’exploitation et/ou dans les écosystèmes voisins.</t>
  </si>
  <si>
    <t>51dEJevgLccjgMv2X3yorp</t>
  </si>
  <si>
    <t>FO 02.01.01</t>
  </si>
  <si>
    <t>2RGt3WXChRG9iwAqcBYvLg</t>
  </si>
  <si>
    <t>La traçabilité de tous les produits inscrits depuis et vers l’exploitation où ils ont été produits et traités (le cas échéant) est assurée.</t>
  </si>
  <si>
    <t>5INJbIfIWDA06PlCdtRcBg</t>
  </si>
  <si>
    <t>Un système d’identification et de traçabilité documenté doit permettre la traçabilité des produits inscrits jusqu’à l’exploitation ou au fournisseur inscrit(e), ou bien jusqu’aux exploitations ou fournisseurs du groupement de producteurs sous l’Option 2 inscrits, et jusqu’au client immédiat (une étape en amont et une étape en aval).
Les informations de récolte doivent rattacher un numéro de lot aux enregistrements de production ou aux exploitations de producteurs particuliers. Le traitement et la manipulation des produits doivent aussi être pris en compte, le cas échéant.</t>
  </si>
  <si>
    <t>2PabgCVl2axbE6gvoMhnNb</t>
  </si>
  <si>
    <t>2AkWRCSbZwSgg3JGSyni9q</t>
  </si>
  <si>
    <t>FO 04.01.03</t>
  </si>
  <si>
    <t>52qPpkstBpYpRFeBckj96R</t>
  </si>
  <si>
    <t>Le producteur emploie des techniques visant à réduire le risque d’érosion du sol.</t>
  </si>
  <si>
    <t>5IJBYr8bZODD3BxhUSqqyO</t>
  </si>
  <si>
    <t>Le recours à certaines pratiques de contrôle et mesures correctives (paillage, travail du sol réalisé perpendiculairement à la pente, fossés de drainage, ensemencement d’herbe ou d’engrais verts, plantation d’arbres et de buissons sur les bords des champs, etc.) afin de lutter contre l’érosion du sol (due à l’eau, au vent, etc.) doit être prouvé.</t>
  </si>
  <si>
    <t>2DznCTtvpRiz2P1ZGSQpKJ</t>
  </si>
  <si>
    <t>FO 10.07</t>
  </si>
  <si>
    <t>1ICrH0w21rXPvo7FoetNwo</t>
  </si>
  <si>
    <t>Le producteur a connaissance de la réglementation relative aux espèces exotiques envahissantes dans le pays de production et dans le pays de destination prévu.</t>
  </si>
  <si>
    <t>3DNF6X193tXoykMO0eysg9</t>
  </si>
  <si>
    <t>Le producteur ou le client du producteur devrait disposer d’informations sur la réglementation relative aux espèces exotiques envahissantes pour tous les pays dans lesquels les produits sont destinés à être produits ou commercialisés (marché intérieur et/ou international). Dans l’idéal, il devrait exister une liste d’espèces exotiques envahissantes pour le pays de production et pour chaque pays de destination prévu.
Non applicable en l’absence de liste précisant les espèces exotiques envahissantes pour le pays de production ou de destination.
Non applicable si le producteur ne sait pas quel sera le pays de destination du produit.</t>
  </si>
  <si>
    <t>3egXBnPjG5Gj9vM0NuVcFb</t>
  </si>
  <si>
    <t>FO 10.06</t>
  </si>
  <si>
    <t>4GposK99TclzOvqOh2oArq</t>
  </si>
  <si>
    <t>Sur l’exploitation (dans les limites territoriales de l’exploitation), les zones dont la valeur de conservation est juridiquement reconnue (ou protégée par d’autres moyens) ayant été converties en surface agricole ou pour tout autre usage entre le 1
 janvier 2008 et le 1
 janvier 2014 ont déjà été réhabilitées, sont en cours de réhabilitation ou en attente de réhabilitation.</t>
  </si>
  <si>
    <t>1UXhkrmigkMT0g7jWbEBXb</t>
  </si>
  <si>
    <t>Des preuves consultables telles que des cartes, des photos aériennes, des signes visuels sur l’exploitation, des documents publiés par les autorités locales ou nationales ou par des prestataires agréés, doivent attester que la réhabilitation est terminée, en cours ou prévue, afin de restaurer l’intégralité des composantes de l’exploitation (dans les limites territoriales de l’exploitation) qui remplissent les conditions ci-dessous et qui ont été converties en surface agricole ou pour tout autre usage entre le 1
 janvier 2008 et le 1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t>
  </si>
  <si>
    <t>4bwMg6Z6zSH5FhEBjItEWf</t>
  </si>
  <si>
    <t>FO 10.05</t>
  </si>
  <si>
    <t>2ryA6AstSbqoGNATvL8Peo</t>
  </si>
  <si>
    <t>Sur l’exploitation (dans les limites territoriales de l’exploitation), aucune zone dont la valeur de conservation est juridiquement reconnue (ou protégée par d’autres moyens) n’a été convertie en surface agricole ou pour tout autre usage après le 1
 janvier 2014.</t>
  </si>
  <si>
    <t>2EFug76TYcSalp7kov5geN</t>
  </si>
  <si>
    <t>Des preuves consultables telles que des cartes, des photos aériennes, des signes visuels sur l’exploitation, des documents publiés par les autorités locales ou nationales ou par des prestataires agréés, doivent attester qu’aucune conversion en surface agricole ou en tout autre usage présentant la caractéristique suivante n’a eu lieu sur les terres de l’exploitation après le 1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t>
  </si>
  <si>
    <t>2yjQxyZbyorYnlPl4Lo6Zk</t>
  </si>
  <si>
    <t>FO 10.02</t>
  </si>
  <si>
    <t>1d6Vr8TQDjfly4xH7qvw8Z</t>
  </si>
  <si>
    <t>Les sites improductifs sont utilisés comme surfaces d’intérêt écologique pour protéger et renforcer la biodiversité.</t>
  </si>
  <si>
    <t>TI9tFfXtdhpVkFIeTb8sn</t>
  </si>
  <si>
    <t>Il doit exister des preuves de l’existence de mesures concrètes visant à reconvertir en zones protégées les sites improductifs et les zones identifiées comme donnant la priorité à l’écologie, lorsque cela est réalisable.
L’expression « sites improductifs » désigne des zones impropres à la production ou non destinées à la production, comme les basses terres humides, les zones boisées, les talus ou sols pauvres.
Les zones situées entre les serres ne sont pas nécessairement considérées comme des sites improductifs, le couvert végétal peut y être très réduit pour lutter contre les nuisibles et en faciliter l’entretien.
« N/A » pour les exploitations sans site improductif.</t>
  </si>
  <si>
    <t>3v8QZW9aUI3t8xNkFrrjFT</t>
  </si>
  <si>
    <t>FO 13.02</t>
  </si>
  <si>
    <t>5waTewdpfcqJTLdLGOY1bD</t>
  </si>
  <si>
    <t>Les questions de santé, de sécurité et de bien-être font l’objet d’une communication permanente entre la direction et les travailleurs.</t>
  </si>
  <si>
    <t>3iSis9qRkHTSwtmaeHNFA7</t>
  </si>
  <si>
    <t>Les enregistrements doivent montrer que la communication entre la direction et les travailleurs sur les questions de santé, de sécurité et de bien-être peut avoir lieu de façon totalement ouverte (c’est-à-dire sans craintes d’intimidation ou de représailles) et au moins une fois par an. Il n’est pas exigé de l’auditeur de l’organisme de certification (OC) qu’il juge le contenu, l’exactitude ou le résultat de ces communications. Il doit exister des preuves que les préoccupations des travailleurs en matière de santé, de sécurité et de bien-être sont bien prises en compte.
\- Il est indispensable de souligner auprès des travailleurs qu’ils doivent s’extraire des situations dangereuses s’ils disposent d’un motif raisonnable. Exercé en toute bonne foi, ce droit ne doit donner lieu à aucune mesure de représailles ni aucune conséquence négative pour les travailleurs.
\- Les accidents, quasi-accidents ou autres incidents doivent être signalés, et les causes doivent en être déterminées et discutées avec les travailleurs.
\- La direction doit définir des mesures correctives permettant d’éviter la répétition d’incidents similaires, en les expliquant aux travailleurs.
\- Les travailleurs doivent expliquer à la direction les situations dans lesquelles ils se sentent le plus exposé aux risques.
\- La direction doit expliquer les procédures permettant d’éliminer ou de limiter les risques relevés par les travailleurs.</t>
  </si>
  <si>
    <t>6GD9zqi1cCUgRFhygYCirx</t>
  </si>
  <si>
    <t>FO 07.05.04</t>
  </si>
  <si>
    <t>68Kz3r20XN1IzMsUTlyc2Z</t>
  </si>
  <si>
    <t>Les produits phytopharmaceutiques (PPP) sont mélangés et manipulés en suivant les instructions de l’étiquette du produit.</t>
  </si>
  <si>
    <t>5NikloFJ1TZId66Cn7ypPP</t>
  </si>
  <si>
    <t>Le matériel de mesure à disposition doit être adapté au mélange de PPP, et les procédures de manipulation et de remplissage doivent être appliquées correctement.</t>
  </si>
  <si>
    <t>5VXPqUtRdc5EWtag7SynfN</t>
  </si>
  <si>
    <t>FO 13.05</t>
  </si>
  <si>
    <t>mfDswSe0HnMqqquTT6GNV</t>
  </si>
  <si>
    <t>Les moyens de transport fournis aux travailleurs sont sûrs.</t>
  </si>
  <si>
    <t>qg446muQ2WkBNfz3EHvwi</t>
  </si>
  <si>
    <t>Les moyens de transport doivent être sûrs pour les travailleurs et doivent tenir compte des exigences de sécurité et de la réglementation en vigueur.</t>
  </si>
  <si>
    <t>5PxgCdqFWPbg4qcza8rlb8</t>
  </si>
  <si>
    <t>FO 13.04</t>
  </si>
  <si>
    <t>5G82ymFkJiE369GF5aEALy</t>
  </si>
  <si>
    <t>Les locaux d’habitation sur site sont conformes à la réglementation locale. Ils sont habitables et dotés des services et équipements de base.</t>
  </si>
  <si>
    <t>2RcfiFknczD4q5NiZyMWIj</t>
  </si>
  <si>
    <t>Les locaux d’habitation destinés aux travailleurs sur le site doivent être habitables. Le toit, les fenêtres et les portes doivent être en bon état. Les locaux doivent être équipés d’une cuisine propre et hygiénique et d’installations de base : alimentation en eau potable, toilettes et évacuation vers le réseau d’assainissement. Les locaux doivent au moins respecter la réglementation locale en matière de santé et de sécurité.
Les locaux d’habitation doivent se trouver à l’écart de tout danger chimique (y compris les risques d’incendie, les substances inflammables, etc.), biologique (moisissure, eaux usées, etc.) et physique (bruit, radiations, ventilation insuffisante, températures extrêmes, etc.) répertorié dans l’évaluation des risques.
En l’absence de réseau d’assainissement, des fosses septiques sont tolérées, dans le respect de la réglementation en vigueur.</t>
  </si>
  <si>
    <t>5mxAkMujWS06e0rBkNSLyE</t>
  </si>
  <si>
    <t>FO 02.04.01</t>
  </si>
  <si>
    <t>7oBdmWvOyn4XGWulMPeIw2</t>
  </si>
  <si>
    <t>Les documents commerciaux mentionnent le statut GLOBALG.A.P. et le Numéro GLOBALG.A.P. (GGN).</t>
  </si>
  <si>
    <t>6zQWEmzGwuWY0e8ywxB8H5</t>
  </si>
  <si>
    <t>Les bons de livraison, les factures de vente et, le cas échéant, les autres documents relatifs à la vente de matériels/produits issus de processus de production certifiés doivent porter le GGN du détenteur du certificat et la mention du statut de certification GLOBALG.A.P. Ceci n’est pas obligatoire pour la documentation interne.
Lorsque le producteur possède un Global Location Number (GLN), ce GLN doit remplacer le GGN fourni par le secrétariat GLOBALG.A.P. pendant le processus d’inscription.
La mention explicite du statut de certification sur les documents commerciaux suffit (par ex. : « \[nom du produit] certifié GLOBALG.A.P. »). Les produits issus de processus de production non certifiés n’ont pas besoin de mention « non certifié ».
L’indication du statut de certification est obligatoire, que le produit issu d’un processus de production certifié ait été vendu comme tel ou non. Ce point ne peut pas être contrôlé au cours de l’audit initial (tout premier) par l’organisme de certification (OC), parce que le producteur n’est pas encore certifié et ne peut pas se prévaloir de son statut de certification GLOBALG.A.P. avant la première décision de certification positive.
La mention « N/A » est utilisée uniquement s’il existe un accord bilatéral documenté entre le détenteur du certificat et l’acheteur direct précisant que les expéditions contiennent exclusivement des produits issus de processus de production certifiés.</t>
  </si>
  <si>
    <t>412fDoNkTQzvavcR1yffoS</t>
  </si>
  <si>
    <t>3F5wfmk1zAArbWYWlPKu9R</t>
  </si>
  <si>
    <t>FO 07.05.01</t>
  </si>
  <si>
    <t>4VsmQP4659lNGyD6CqhATp</t>
  </si>
  <si>
    <t>Les travailleurs exposés aux produits phytopharmaceutiques (PPP) applicables ont accès à des examens médicaux en fonction de l’évaluation des risques ou du niveau d’exposition et de toxicité des produits.</t>
  </si>
  <si>
    <t>2y57Vlf9a1KjeA7SIjREBl</t>
  </si>
  <si>
    <t>Le producteur doit fournir aux travailleurs en contact avec les PPP la possibilité de passer une visite médicale tous les ans ou selon une périodicité définie par l’évaluation des risques pour la santé et la sécurité des travailleurs. Ces visites médicales doivent préserver la confidentialité des informations à caractère personnel. L’évaluation des risques doit répertorier l’exposition chimique spécifique justifiant la visite médicale. Lorsque des visites médicales sont déjà prévues par l’intermédiaire de programmes publics destinés aux travailleurs agricoles ou d’autres dispositifs, l’évaluation des risques peut considérer que la prise en charge médicale des travailleurs très exposés est déjà en place. Les travailleurs doivent être informés des modalités d’accès à ces services médicaux.</t>
  </si>
  <si>
    <t>3ebLYGBPEs54Qayv6G7dKB</t>
  </si>
  <si>
    <t>FO 07.05.02</t>
  </si>
  <si>
    <t>32eWjxBlvuUA6A7EX9RDxO</t>
  </si>
  <si>
    <t>L’exploitation possède des procédures dûment documentées précisant les délais de retour après application d’un produit phytopharmaceutique (PPP).</t>
  </si>
  <si>
    <t>4lctvhv7trBkLyFR0uLAWH</t>
  </si>
  <si>
    <t>Des procédures claires, dûment documentées, doivent s’appuyer sur les instructions des étiquettes des PPP pour définir les délais de retour après application des PPP sur les cultures (procédure opérationnelle standard indiquant le début et la fin des délais (jours/heures), panneaux sur place, modalités de retour, motifs de dérogation, équipements et temps nécessaires sur place, etc.). Une attention particulière doit être accordée aux travailleurs les plus vulnérables, par ex., les personnes mineures et les travailleuses enceintes ou allaitantes.
Quand aucun délai de retour n’est indiqué, le retour ne doit pas avoir lieu avant que les substances chimiques aient séché sur les cultures.</t>
  </si>
  <si>
    <t>6B5jWeiOj96PjZqovnrt33</t>
  </si>
  <si>
    <t>FO 07.04.06</t>
  </si>
  <si>
    <t>60UjZeYLQXJxEyn2rOe3OD</t>
  </si>
  <si>
    <t>Une procédure en cas d’accident est prévue à proximité de l’entrepôt de produits phytopharmaceutiques (PPP)/d’agents chimiques.</t>
  </si>
  <si>
    <t>6Um5NBEDmwV61JRdlD8QYS</t>
  </si>
  <si>
    <t>Une procédure en cas d’accident précisant toutes les informations nécessaires et les numéros de téléphone d’urgence doit être affichée. Elle doit indiquer les grandes étapes des premiers secours. Cette procédure doit être accessible à toutes les personnes travaillant à proximité des entrepôts de PPP/d’agents chimiques et des zones réservées au mélange.</t>
  </si>
  <si>
    <t>5g8L8Yv6zcuFjeWVlU8YiL</t>
  </si>
  <si>
    <t>FO 07.04.07</t>
  </si>
  <si>
    <t>68dZW8PH8n3jPs4tSQzJC4</t>
  </si>
  <si>
    <t>Les installations nécessaires au traitement de la contamination d’un opérateur sont en place.</t>
  </si>
  <si>
    <t>4723TdTgSW0LxFKL6kXQLf</t>
  </si>
  <si>
    <t>Tous les entrepôts de produits phytopharmaceutiques (PPP)/d’agents chimiques et toutes les zones de remplissage/mélange présentes sur l’exploitation doivent être équipées de rince-œils, d’une source d’eau propre à proximité de la zone de travail et d’un kit de premiers secours contenant le matériel de premiers secours adapté.</t>
  </si>
  <si>
    <t>1zHtqaoTLae9BewoD4j16z</t>
  </si>
  <si>
    <t>FO 01.02.01</t>
  </si>
  <si>
    <t>2CXoqgzXxXEo4QUTkMgLk9</t>
  </si>
  <si>
    <t>Le producteur veille à la conformité des activités sous-traitées aux principes et critères de ce référentiel qui sont applicables aux services fournis.</t>
  </si>
  <si>
    <t>68G9rirxVzbQkzb3m0aFpk</t>
  </si>
  <si>
    <t>Les processus sous-traités et/ou le recours à des sous-traitants sont répertoriés et contrôlés.
Le producteur doit superviser les activités menées par les sous-traitants afin de garantir le respect des principes et critères du référentiel. Cette règle vaut pour chaque activité et saison dans laquelle intervient au moins un sous-traitant.
Les preuves de conformité aux principes et critères applicables doivent être collectées par l’intermédiaire d’une évaluation et mises à disposition dans le cadre de l’audit par l’organisme de certification (OC).
Si cette évaluation est menée par un producteur, les preuves de conformité aux principes et critères applicables doivent être disponibles. Le sous-traitant doit donner son consentement à une évaluation menée par un producteur lorsque le référentiel l’impose.
Un OC agréé GLOBALG.A.P. peut être amené à évaluer le sous-traitant et à émettre un lettre de conformité contenant les informations suivantes :
\- La date de l’évaluation
\- Le nom de l’OC
\- Le nom de l’auditeur de l’OC
\- Les coordonnées du sous-traitant
\- La liste des principes et critères faisant l’objet de l’évaluation
Les certificats remis à des sous-traitants pour des référentiels qui ne sont pas approuvés officiellement par le secrétariat GLOBALG.A.P. ne constituent pas une preuve recevable de la conformité au référentiel.</t>
  </si>
  <si>
    <t>1qvPg1ym8f6SRe66rOl40x</t>
  </si>
  <si>
    <t>1WWaLLWpbdbRkrYQrpAheA</t>
  </si>
  <si>
    <t>FO 09.06</t>
  </si>
  <si>
    <t>amYZYwm3U4jjpFGmEUJsU</t>
  </si>
  <si>
    <t>Le producteur met en œuvre des mesures destinées à gérer correctement les eaux usées afin d’éviter tout impact négatif sur l’environnement et la santé humaine.</t>
  </si>
  <si>
    <t>antyW3noxMo09LrUwgUlt</t>
  </si>
  <si>
    <t>Les eaux usées des activités agricoles doivent être éliminées de manière à limiter l’impact sur l’environnement et la santé humaine.
Il convient notamment de tenir compte des eaux usées occasionnées par le nettoyage des machines contaminées (équipements de pulvérisation, équipements de protection individuelle (EPI), systèmes de recirculation d’eau comme les groupes d’eau glacée, etc.).
Les eaux usées des bâtiments d’hébergement des travailleurs doivent passer par un système de traitement de l’eau.</t>
  </si>
  <si>
    <t>d2dn4gZTWN0Vd33TcLQqM</t>
  </si>
  <si>
    <t>FO 07.01.03</t>
  </si>
  <si>
    <t>7qzhmlNm19Esa9lDhWWWsw</t>
  </si>
  <si>
    <t>Les factures et/ou documents d’achat concernant les produits phytopharmaceutiques (PPP) et les traitements post-récolte sont conservés.</t>
  </si>
  <si>
    <t>5xBGoKWWDIW4UQEp7CnzhZ</t>
  </si>
  <si>
    <t>Des efforts doivent être faits pour éviter les PPP illégaux ou de contrefaçon.
Les factures, documents d’achat ou bons d’expédition de tous les PPP utilisés et/ou stockés doivent être conservés.</t>
  </si>
  <si>
    <t>1WOpilQQJvvs3HIzyLlTD7</t>
  </si>
  <si>
    <t>7aUlOywhjzxAWEsbUXrmz2</t>
  </si>
  <si>
    <t>FO 04.07.04</t>
  </si>
  <si>
    <t>7eiLgdfjn8noxDdtSndXxB</t>
  </si>
  <si>
    <t>L’achat et l’utilisation d’engrais et/ou de biostimulants sont tracés à une fréquence adéquate.</t>
  </si>
  <si>
    <t>2ovyYKAj81rirA5MhoKgBc</t>
  </si>
  <si>
    <t>Le producteur doit tracer les achats et l’utilisation d’engrais et/ou de biostimulants au moyen des factures, en comparant les dates de début et de fin de saison ou les cycles de croissance, ou par toute autre méthode systématique. Il n’est pas nécessaire de procéder à un inventaire du stock chaque mois. Quelle que soit la méthode de traçage et de rapprochement des données, elle doit permettre de détecter les pertes d’engrais et/ou de biostimulants dues à des vols ou à une application excessive.</t>
  </si>
  <si>
    <t>3yiRDwLwt1Ow5dQeFJqM2k</t>
  </si>
  <si>
    <t>GrWM6LSjdibnpeJcmYNl8</t>
  </si>
  <si>
    <t>FO 07.07.01</t>
  </si>
  <si>
    <t>4fWTkwYNixkmwSzb4mDCxq</t>
  </si>
  <si>
    <t>Les produits phytopharmaceutiques (PPP) périmés sont conservés, identifiés et éliminés d’une manière appropriée, par un circuit agréé ou approuvé.</t>
  </si>
  <si>
    <t>4SPuqtLOzLqv732TYjULaN</t>
  </si>
  <si>
    <t>Il doit exister des enregistrements montrant que les PPP périmés ont été éliminés par des moyens officiellement autorisés. Si cela n’est pas possible, les PPP périmés doivent être conservés en lieu sûr et être identifiables.</t>
  </si>
  <si>
    <t>aJyo4GEfHW26SGyqyk8my</t>
  </si>
  <si>
    <t>6agNB6KtK3MjTVsJYdiMIR</t>
  </si>
  <si>
    <t>FO 07.06.06</t>
  </si>
  <si>
    <t>5WLEtX7QiNW6SDwBEimFVJ</t>
  </si>
  <si>
    <t>Toutes les réglementations locales relatives à l’élimination ou à la destruction des conteneurs de produits phytopharmaceutiques (PPP) sont respectées.</t>
  </si>
  <si>
    <t>5kzyuOo9LdXNKPlN6rxghy</t>
  </si>
  <si>
    <t>Toutes les réglementations et législations nationales, régionales et locales, si de telles réglementations existent, en matière d’élimination des conteneurs vides de PPP, doivent être respectées.</t>
  </si>
  <si>
    <t>2PJJrwtoO00cfWO9E07WHW</t>
  </si>
  <si>
    <t>FO 07.06.03</t>
  </si>
  <si>
    <t>5lRWgG7KkhszBVxkVUZJ2p</t>
  </si>
  <si>
    <t>Les emballages vides sont conservés en sécurité jusqu’à ce que leur élimination soit possible.</t>
  </si>
  <si>
    <t>17Pz8FThpvTT6hnihbotXx</t>
  </si>
  <si>
    <t>Un endroit sûr doit être prévu pour stocker tous les emballages vides des produits phytopharmaceutiques (PPP) avant de les éliminer ; cet endroit est isolé de la récolte et des matériaux d’emballage et signalisé comme tel de manière permanente ; l’accès physique des personnes et des animaux à cet endroit doit être limité.</t>
  </si>
  <si>
    <t>2E31HogXiNAaKumLlYx7hA</t>
  </si>
  <si>
    <t>FO 01.04.01</t>
  </si>
  <si>
    <t>6artiq6umsab9a5DNLfUrl</t>
  </si>
  <si>
    <t>Les enregistrements de toutes les activités de formation sont conservés.</t>
  </si>
  <si>
    <t>1jmTefPVICHv3u6t79jKHW</t>
  </si>
  <si>
    <t>Les enregistrements relatifs à la formation doivent comprendre :
\- Les sujets abordés
\- Le nom du ou des formateurs ou du prestataire de formation
\- Le nom des participants (la liste de présence, par ex.)
\- La date de formation
\- Une preuve de présence (signature du participant, par ex.)</t>
  </si>
  <si>
    <t>2pCca0Upzl3Nn66JUNHXeF</t>
  </si>
  <si>
    <t>3ToajmpVrhj5TXiCLEnKzd</t>
  </si>
  <si>
    <t>FO 07.06.02</t>
  </si>
  <si>
    <t>4vLz4NZcWSGs71wJQnqitL</t>
  </si>
  <si>
    <t>La réutilisation des conteneurs de produits phytopharmaceutiques (PPP) vides à des fins autres que le rangement et le transport du produit concerné est évitée.</t>
  </si>
  <si>
    <t>4EmyWAplyJW8kpoK68i9Cx</t>
  </si>
  <si>
    <t>Il doit être vérifiable qu’aucun conteneur de PPP vide n’a été ou n’est réutilisé à une fin autre que le rangement et le transport du produit concerné, conformément aux indications de l’étiquette d’origine. Dans les régions où il est possible que les conteneurs soient réutilisés pour transporter de l’eau potable, les conteneurs doivent être percés avant leur élimination.</t>
  </si>
  <si>
    <t>7KHGFzghP0Xmjm0ttH5hdv</t>
  </si>
  <si>
    <t>FO 07.04.04</t>
  </si>
  <si>
    <t>5iOjWWmKebvWXCNY1lb7Pn</t>
  </si>
  <si>
    <t>L’entrepôt des produits phytopharmaceutiques (PPP) permet de retenir et de gérer les écoulements de produits.</t>
  </si>
  <si>
    <t>2pgZ240zfjI0uCK1ntEVh8</t>
  </si>
  <si>
    <t>Les installations de stockage des PPP doit disposer de réservoirs ou de cuvettes de rétention, d’une capacité correspondant à 110 % du volume du plus grand conteneur de liquide stocké, de façon à éviter toute fuite susceptible de contaminer l’extérieur de l’entrepôt. Des matériaux et outils tels que du sable, un balai brosse et une pelle à poussière, et des sacs poubelle en plastique doivent être à disposition dans un lieu prédéfini, à utiliser exclusivement en cas de déversement de PPP.</t>
  </si>
  <si>
    <t>62F1Dtyjl91QqbBkoZ49Ap</t>
  </si>
  <si>
    <t>FO 07.04.03</t>
  </si>
  <si>
    <t>5crGAMurW9LztWwSz5BWcT</t>
  </si>
  <si>
    <t>L’entrepôt des produits phytopharmaceutiques (PPP) est éclairé.</t>
  </si>
  <si>
    <t>4Eak4bqMEpPm96eAUPSpCh</t>
  </si>
  <si>
    <t>L’entrepôt doit bénéficier de suffisamment de lumière naturelle ou artificielle pour pouvoir lire facilement les étiquettes de tous les produits.</t>
  </si>
  <si>
    <t>6WR3u7wtuJvfHf6Z9rNIg</t>
  </si>
  <si>
    <t>FO 07.06.01</t>
  </si>
  <si>
    <t>nEqOpm2AIf8QElQWdkqM8</t>
  </si>
  <si>
    <t>Les conteneurs vides de produits phytopharmaceutiques (PPP) sont nettoyés trois fois à l’eau avant stockage et élimination, et l’eau de nettoyage est éliminée de façon à réduire les risques pour l’environnement.</t>
  </si>
  <si>
    <t>13ORc2C8tq9MAecH5vOKTV</t>
  </si>
  <si>
    <t>Des appareils de nettoyage haute pression destinés aux conteneurs de PPP sont installés sur les équipements d’application des PPP. Si ce n’est pas le cas, il doit exister des instructions dûment documentées stipulant que chaque conteneur doit être nettoyé à l’eau au moins trois fois avant son élimination.
Que ce soit en utilisant un dispositif de manutention des conteneurs ou en suivant la procédure écrite à l’intention des opérateurs du matériel d’application, les eaux de nettoyage des conteneurs de PPP vides doivent toujours être reversées dans le réservoir du matériel d’application lors du mélange, ou éliminées de sorte à ne pas nuire à la sécurité des travailleurs ou à l’environnement.</t>
  </si>
  <si>
    <t>55ugPmyn6XaTaK8oSmHrV9</t>
  </si>
  <si>
    <t>FO 07.04.02</t>
  </si>
  <si>
    <t>5guVjIEHKfGiQci4B9i1so</t>
  </si>
  <si>
    <t>La structure des installations de stockage des produits phytopharmaceutiques (PPP) est en bon état/sûre et solide.</t>
  </si>
  <si>
    <t>1fqIvEZuXdqJzf1z0ToNmy</t>
  </si>
  <si>
    <t>La capacité de stockage doit être suffisante pour contenir tous les PPP et produits de traitement post-récolte pendant le pic d’activité d’application. L’espace de stockage doit être suffisamment solide.
L’entrepôt de PPP et de produits de traitement post-récolte doit être sans risque pour la santé et la sécurité des travailleurs, et sans risque de contamination croisée entre les PPP et les produits de traitement post-récolte ou avec d’autres produits.
Le cas échéant, les étagères de stockage doivent être fabriquées dans un matériau non absorbant, et les produits sous forme liquide ne doivent jamais être stockés au-dessus de produits en poudre ou en granulés.</t>
  </si>
  <si>
    <t>2FULGeBZj6LWC8nczRT4rt</t>
  </si>
  <si>
    <t>FO 07.08.01</t>
  </si>
  <si>
    <t>4V8968gotwCyqeEwW5U7os</t>
  </si>
  <si>
    <t>Des enregistrements d’application à jour sont conservés pour toutes les substances qui ne sont pas couvertes par les autres sections.</t>
  </si>
  <si>
    <t>6IcSj735Z0CwpUhE88KcKB</t>
  </si>
  <si>
    <t>Si des préparations telles que des SDN, améliorants de sol ou toute autre substance, peu importe qu’elles soient produites sur l’exploitation ou achetées, sont utilisées sur des cultures inscrites, des enregistrements doivent être disponibles. Ces enregistrements doivent indiquer le nom de la substance (par ex., la plante dont elle provient), la culture, le champ et la date. Si ces produits sont achetés dans le commerce, le nom de vente ou commercial éventuel, ainsi que la substance active ou l’ingrédient actif, ou la source principale (plantes, algues, minéraux, etc.) doivent être enregistrés.
Le producteur doit veiller à ce que cette utilisation ne porte pas atteinte à la santé des travailleurs ou à l’environnement.</t>
  </si>
  <si>
    <t>3JTeuQtOc1OKqfRNulIqvM</t>
  </si>
  <si>
    <t>10CP51JRtCxtSJ8KB5UYB5</t>
  </si>
  <si>
    <t>FO 07.02.04</t>
  </si>
  <si>
    <t>3XMyMaIDlzmH4u5i3DAIwf</t>
  </si>
  <si>
    <t>Le producteur prend des mesures actives pour éviter la dérive des produits phytopharmaceutiques (PPP) depuis les parcelles voisines.</t>
  </si>
  <si>
    <t>33XyRLtJc6SqB84UYNYBlp</t>
  </si>
  <si>
    <t>Le producteur devrait prendre des mesures actives pour éviter les risques de dérive des PPP depuis les parcelles voisines, par ex., en concluant des accords ou en organisant la communication avec les producteurs des parcelles voisines afin d’éliminer les risques de dérive non souhaitée de PPP, en plantant des zones tampons végétales sur les bords des champs cultivés.
« N/A » si non identifié comme risque.</t>
  </si>
  <si>
    <t>Cnld8x4oHlmExTFHGeLjj</t>
  </si>
  <si>
    <t>4aPDoeTyqlNVgH7Oxvt5MN</t>
  </si>
  <si>
    <t>FO 07.02.03</t>
  </si>
  <si>
    <t>4yNkHoRkNQ2KWeVtaZU9Pf</t>
  </si>
  <si>
    <t>Le producteur prend des mesures actives pour éviter la dérive des produits phytopharmaceutiques (PPP) vers les parcelles voisines.</t>
  </si>
  <si>
    <t>2zNHONKzxETi3BbIX6s645</t>
  </si>
  <si>
    <t>Le producteur doit prendre des mesures actives pour éviter le risque de dérive des PPP de ses propres parcelles vers les zones de production voisines. Ces mesures peuvent inclure, entre autres, la connaissance des cultures des voisins, la plantation de clôtures vivantes, le bon entretien des équipements de pulvérisation, etc.</t>
  </si>
  <si>
    <t>4EifHPT6iAprFqaYjJcXPx</t>
  </si>
  <si>
    <t>FO 07.02.05</t>
  </si>
  <si>
    <t>1R7EwVRah5G1jhskea8SV2</t>
  </si>
  <si>
    <t>La gestion des produits phytopharmaceutiques (PPP) s’appuie sur des données.</t>
  </si>
  <si>
    <t>5l93DtjFoXqz0JAA6QL7sA</t>
  </si>
  <si>
    <t>Les données recommandées sont : kg de substance active de PPP employé/culture/ha/mois.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</si>
  <si>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53cLJ9maGxLIO7jJOMikQa</t>
  </si>
  <si>
    <t>FO 07.02.01</t>
  </si>
  <si>
    <t>6mcPz7oiGiYrYac6mw0PKv</t>
  </si>
  <si>
    <t>Des enregistrements des applications de produits phytopharmaceutiques (PPP) sont conservés.</t>
  </si>
  <si>
    <t>574GrQ03QNPOZSjdb0z8ka</t>
  </si>
  <si>
    <t>Tous les enregistrements relatifs aux PPP doivent indiquer les informations suivantes :
\- La culture
\- Le champ ou la serre
\- La surface d’application (en m
 ou ha)
\- La date (jour/mois/année) et l’heure de fin de l’application
\- Le motif (par ex., nom des nuisibles traités)
\- Le nom commercial complet du PPP (y compris la formule)
\- Le nom de la substance active et la concentration dans le produit du commerce (en g/kg ou g/l)
\- La quantité de PPP appliquée (c’est-à-dire la quantité de produit concentré du commerce) : la quantité de PPP à appliquer exprimée en poids ou en volume, ou la quantité totale d’eau (ou autre fluide vecteur)
\- Le volume total pulvérisé (quantité d’eau ou autre fluide vecteur)</t>
  </si>
  <si>
    <t>5DS7FHDtDqEaVYAUQwziPe</t>
  </si>
  <si>
    <t>FO 07.01.02</t>
  </si>
  <si>
    <t>2WDxttFeQcR5YMRMS7TDSj</t>
  </si>
  <si>
    <t>Les produits phytopharmaceutiques (PPP) appliqués sont adaptés à la culture/au site d’utilisation et à la cible, de manière ciblée ou non, selon les recommandations de l’étiquette du produit ou tout autre agrément.</t>
  </si>
  <si>
    <t>6GtuXmPqQVBKuDM7TakKVo</t>
  </si>
  <si>
    <t>Un système doit être en place pour faire en sorte que les PPP sont utilisés conformément aux autorisations pour la culture concernée, de manière ciblée ou non, ou pour le site d’utilisation et l’utilisation prévue (c’est-à-dire pour la lutte contre le nuisible ou la cible de l’intervention), et conformément aux instructions de l’étiquette ou aux recommandations de l’organisme officiel d’agrément.
Si le producteur emploie des PPP dont l’usage est homologué pour les serres d’ornement non alimentaires ou les sites de pleine terre d’ornement non alimentaires, il doit exister des preuves de l’autorisation officielle des PPP en question pour la culture et le pays concernés (lorsque des dispositifs d’homologation existent). Tous les PPP doivent être étiquetés correctement.
Exemples d’inscriptions généralement destinées aux plantes ornementales : « Plantes à fleurs ornementales comme les rosiers, les marguerites », « Fleurs comme les roses et les marguerites », « Plantes d’ornement », « Bulbes », « Plantes à massifs et pour le balcon ».
Exemples d’inscriptions généralement destinées à des cibles précises : Une étiquette de produit peut mentionner spécifiquement et exclusivement les « pucerons verts », tandis que l’étiquette d’un autre produit peut indiquer « pucerons verts et insectes piqueurs-suceurs » en général.</t>
  </si>
  <si>
    <t>zTeiFZvpwcYT8I0X4LGjd</t>
  </si>
  <si>
    <t>FO 07.02.02</t>
  </si>
  <si>
    <t>ESMl2rsHwSsDjgIOJPzsb</t>
  </si>
  <si>
    <t>Des enregistrements complémentaires des applications de produits phytopharmaceutiques (PPP) sont conservés.</t>
  </si>
  <si>
    <t>3bv58dsNmSqipeoICDQp3</t>
  </si>
  <si>
    <t>Ces enregistrements complémentaires doivent préciser :
\- Le nom de la personne chargée de l’application : Le nom complet et/ou la signature du ou des personnes responsables appliquant les PPP doivent être consignés. Dans le cas de systèmes électroniques ou logiciels, des mesures doivent être prises pour assurer l’authenticité des enregistrements. Si l’application est réalisée par une équipe de travailleurs, tous les travailleurs concernés doivent figurer dans les enregistrements.
\- L’autorisation technique pour l’application : Les enregistrements doivent préciser le nom du responsable technique qui décide de l’utilisation et du dosage des PPP à appliquer.
Le type de machine ou le matériel/la méthode utilisé(e) pour l’application (c’est-à-dire pulvérisateur à dos, mode d’utilisation à volume élevé, préparation à très faible volume, recours au système d’irrigation, au poudrage, à la nébulisation thermique, à la pulvérisation aérienne, ou à une autre méthode) pour tous les PPP appliqués doit être détaillé dans tous les enregistrements relatifs aux PPP (le cas échéant, chaque équipement doit être identifié individuellement).
\- Les conditions météorologiques au moment de l’application : Les conditions météorologiques locales (vent, soleil/nuages, humidité, etc.) influençant l’efficacité du traitement ou la dérive sur des cultures voisines doivent être enregistrées pour chaque application. Cela peut prendre la forme de pictogrammes avec des cases à cocher, de textes d’information ou d’autres méthodes adaptées dans les enregistrements.
« N/A » pour les cultures couvertes.</t>
  </si>
  <si>
    <t>hRD9LVRWdv0Xjfts40xHo</t>
  </si>
  <si>
    <t>FO 07.01.01</t>
  </si>
  <si>
    <t>1Z7FitepGC9URTjFiOHfEO</t>
  </si>
  <si>
    <t>Seuls des traitements avec des produits phytopharmaceutiques (PPP) autorisés dans le pays de production sont utilisés.</t>
  </si>
  <si>
    <t>2adxv8PVWEoHu4efa5Ir70</t>
  </si>
  <si>
    <t>Un système doit être en place pour garantir que les PPP sont utilisés conformément aux autorisations existant dans le pays de culture.
Les listes de référence (version en ligne acceptée), les étiquettes des produits ou les descriptions de la réglementation en vigueur mentionnant précisément les sources, sont toutes considérées comme des preuves acceptables.
S’il n’existe aucun dispositif de déclaration officielle dans le pays de production, le producteur doit se baser sur le « Code international de conduite pour la distribution et l’utilisation des pesticides » de l’Organisation des Nations Unies pour l’alimentation et l’agriculture (FAO).
L’application extrapolée de PPP est autorisée en fonction des dispositifs de déclaration locaux (voir lignes directrices).
Une liste des produits du commerce (indiquant les substances actives qu’ils contiennent) doit être tenue à jour, en tenant compte de l’évolution de la législation locale et nationale en matière de PPP.
Il doit être possible de repérer dans la liste si un PPP classé « extrêmement dangereux (classe Ia) » par l’Organisation mondiale de la santé (OMS) (voir la « Classification OMS recommandée des pesticides en fonction des dangers qu’ils présentent et lignes directrices pour la classification », 2019).</t>
  </si>
  <si>
    <t>7Y4CA7DOpZiZGcCS2TsFB</t>
  </si>
  <si>
    <t>FO 04.07.05</t>
  </si>
  <si>
    <t>6IKBjVwScW5tZXiQMMoM3p</t>
  </si>
  <si>
    <t>Les acides concentrés sont stockés en sécurité.</t>
  </si>
  <si>
    <t>2VuZYDj7GWlhIN9HavLIpS</t>
  </si>
  <si>
    <t>Les acides concentrés doivent être entreposés à l’écart de tout autre produit ou matériau, dans un local séparé, fermant à clef, à moins qu’ils ne soient entreposés selon les exigences relatives au stockage des produits phytopharmaceutiques (PPP).</t>
  </si>
  <si>
    <t>3vCxH2ZLcwjwO6MVABDrBg</t>
  </si>
  <si>
    <t>FO 04.07.02</t>
  </si>
  <si>
    <t>DvlfGfgDhtpFiguyfsg7s</t>
  </si>
  <si>
    <t>Les engrais et biostimulants sont stockés dans un espace couvert, propre et sec.</t>
  </si>
  <si>
    <t>6EUWaH1oYYCSInaXNrAPGS</t>
  </si>
  <si>
    <t>La zone de stockage des engrais inorganiques doit être :
\- Bien ventilée, protégée contre l’eau de pluie et contre une forte condensation
\- Dépourvue de déchets. Elle ne doit pas servir de zone de reproduction des rongeurs, et doit faciliter l’élimination des traces de liquides ou de fuite.
\- Protégée contre les intempéries (lumière du soleil, gel et pluie, fortes chaleurs, etc.)
En se basant sur une évaluation des risques (type d’engrais, conditions atmosphériques, durée et lieu de stockage), un bâchage en plastique peut être accepté.
Entreposer de l’engrais calcique et du gypse sur le champ est une pratique admise.
Des engrais liquides peuvent être stockés à l’extérieur dans des containers dans la mesure où les exigences en matière de stockage définies dans la fiche de données de sécurité (FDS) sont respectées.</t>
  </si>
  <si>
    <t>5QyCDmg1wno1ftPKe7flLi</t>
  </si>
  <si>
    <t>FO 04.07.03</t>
  </si>
  <si>
    <t>5FgeUo6lbxWEXyLXK0k6iY</t>
  </si>
  <si>
    <t>Les engrais et biostimulants sont stockés de manière à réduire le risque de contamination de l’environnement.</t>
  </si>
  <si>
    <t>1UKtiHNZKo2wfTeOGYsq3j</t>
  </si>
  <si>
    <t>Les engrais (organiques et inorganiques) et biostimulants doivent être stockés de manière à limiter le risque de contamination des sources d’eau.
En l’absence d’une législation applicable, les entrepôts/cuves d’engrais liquides doivent être entourés d’une barrière imperméable d’une capacité correspondant à 110 % du volume de la plus grande cuve.</t>
  </si>
  <si>
    <t>6zj2erHsaBPCe0HuXQW3S1</t>
  </si>
  <si>
    <t>FO 04.06.01</t>
  </si>
  <si>
    <t>2Davy1tIJGEmHWnOvxBUzI</t>
  </si>
  <si>
    <t>Des enregistrements à jour sont conservés pour toutes les applications d’engrais et de biostimulants.</t>
  </si>
  <si>
    <t>5gpocTCS8uBPSmPWCgfLDx</t>
  </si>
  <si>
    <t>Des enregistrements doivent être conservés pour chaque application d’engrais (organique et inorganique) et de biostimulants, y compris les systèmes hydroponiques et de fertigation. Les enregistrements doivent comprendre :
\- Le nom ou la référence du champ ou de la serre
\- Le nom de la culture
\- La date d’application (jour, mois et année)
\- Le nom et la concentration de l’engrais appliqué
\- Les quantités appliquées
\- Le nom des personnes chargées de l’application
\- La méthode d’application</t>
  </si>
  <si>
    <t>4lUZQXD5tjtX2glVe4lraA</t>
  </si>
  <si>
    <t>1JT3rh2ZAKh85BfXXhPzg9</t>
  </si>
  <si>
    <t>FO 04.05.04</t>
  </si>
  <si>
    <t>2KTMgQcCqZhtUkGASryB8m</t>
  </si>
  <si>
    <t>Il est interdit d’utiliser des boues d’épuration d’origine humaine sur l’exploitation.</t>
  </si>
  <si>
    <t>2zFLwe1nGYErNd1lixBwcM</t>
  </si>
  <si>
    <t>Les boues d’épuration d’origine humaine ne doivent jamais être utilisées pour la production de cultures inscrites. L’utilisation de boues d’épuration d’origine humaine, qu’elles aient été compostées ou incorporées à un produit du commerce, n’est pas autorisée, même si la réglementation en vigueur le permet.</t>
  </si>
  <si>
    <t>GUdCaPaR66EtZcJlULth2</t>
  </si>
  <si>
    <t>FO 04.07.01</t>
  </si>
  <si>
    <t>46jU0oWVCbq2AnWSJ4dZo1</t>
  </si>
  <si>
    <t>Les engrais et biostimulants sont stockés de manière à éviter la contamination croisée.</t>
  </si>
  <si>
    <t>7aXxQwlv6K6KxcO6gZJQWm</t>
  </si>
  <si>
    <t>Les engrais et biostimulants doivent être entreposés dans une zone réservée à cet effet, à l’écart des produits phytopharmaceutiques (PPP) et des produits récoltés ou emballés.
La contamination croisée entre les engrais (organiques et inorganiques), les biostimulants et les PPP doit être évitée. Des séparations physiques (murs, bâches, etc.) peuvent être utilisées en fonction du risque défini.
Les engrais et biostimulants appliqués simultanément avec des PPP (micronutriments, engrais foliaires, etc.) peuvent être entreposés avec les PPP s’ils sont tous conservés dans des conteneurs fermés.</t>
  </si>
  <si>
    <t>4EKmI6V90BbBRZN1zYfwg6</t>
  </si>
  <si>
    <t>FO 04.05.03</t>
  </si>
  <si>
    <t>5prhapjRdOGrMLZiOeUTBs</t>
  </si>
  <si>
    <t>Une évaluation des risques pour les engrais organiques est menée en fonction de l’utilisation prévue.</t>
  </si>
  <si>
    <t>1IKN3K9YwKL6XTA5elx0Om</t>
  </si>
  <si>
    <t>Une évaluation des risques doit être menée pour les engrais organiques, en couvrant la nature des cultures, la santé des travailleurs et l’environnement. Elle doit inclure les éléments suivants :
\- Le type d’engrais organique
\- La Méthode de traitement pour obtenir (stabiliser) l’engrais organique
\- Les contaminations microbiennes (agents pathogènes pour les plantes et les humains)
\- La teneur en mauvaises herbes/semences
\- La teneur en métaux lourds
Ceci s’applique également aux substrats provenant des usines de biogaz.
Dans le cas des engrais organiques disponibles dans le commerce, les documents, certificats de qualité et détails de la composition peuvent remplacer une évaluation des risques.</t>
  </si>
  <si>
    <t>5fY0dHHsLorXcZmofemIZE</t>
  </si>
  <si>
    <t>FO 03.04.01</t>
  </si>
  <si>
    <t>4zEpxwe9BwgbVB9SWKQU05</t>
  </si>
  <si>
    <t>Les plants et semences obtenus auprès de fournisseurs qui ne possèdent pas de certification GLOBALG.A.P. pour les plants et semences, les fleurs et plantes ornementales, ou équivalent, nécessitent une période de transition complète.</t>
  </si>
  <si>
    <t>484LY2hRCRJOR2L4mRy7l3</t>
  </si>
  <si>
    <t>Les cultures doivent être cultivées sous la propriété du producteur titulaire d’une certification GLOBALG.A.P. pour les fleurs et plantes ornementales pendant au moins trois mois avant de pouvoir être vendues comme produits issus de processus de production certifiés.
Dans les cas où le cycle de culture est inférieur à trois mois, les deux tiers au moins de ce cycle doivent être effectués par le producteur. Dans le cas des fleurs, la culture dans les conditions du référentiel doit commencer avant l’ouverture de la fleur.
Le décompte de la période de croissance commence avec le semis, la plantation des boutures, ou la mise en eau des semences ou plants.
Dans le cas des fleurs à bulbe :
\- Si les fleurs à bulbe sont achetées pour être vendues sous forme de bulbes, elles doivent être certifiées selon le référentiel GLOBALG.A.P. pour les fleurs et plantes ornementales ou les plants et semences, ou selon un programme reconnu équivalent.
\- Si les fleurs à bulbe sont achetées pour produire d’autres bulbes (multiplication), elles n’ont pas besoin de certification.
\- Si les fleurs à bulbes sont achetées en vue de produire des fleurs coupées ou des fleurs à bulbe (plantes) en pot, elles doivent rester chez le producteur pendant la période de transition (trois mois ou deux tiers du cycle de croissance), qui couvre également la période de préparation des bulbes (en chambre chaude et froide) et la période en serre.
Note : Cette situation n’est pas considérée comme une propriété parallèle, les producteurs n’ont pas besoin de s’inscrire à ce titre dans les systèmes informatiques GLOBALG.A.P.</t>
  </si>
  <si>
    <t>4CTLgpMoXEpcE8tXLndCGp</t>
  </si>
  <si>
    <t>yYfmpzUcjVrVUpET9puir</t>
  </si>
  <si>
    <t>FO 03.02.01</t>
  </si>
  <si>
    <t>5JICZ11hYtcuntJVXL8dZq</t>
  </si>
  <si>
    <t>Des informations relatives aux traitements chimiques sont disponibles pour les plants et semences achetés.</t>
  </si>
  <si>
    <t>1S9d8dJkFbTycsuJ9rGRVT</t>
  </si>
  <si>
    <t>Des enregistrements indiquant le nom du ou des agents chimiques appliqués par le fournisseur sur les plants et semences doivent être disponibles sur demande. Il peut s’agir :
\- D’enregistrements d’application tenus à jour par le fournisseur
\- D’informations fournies sur les emballages de semences
\- De listes des produits phytopharmaceutiques appliqués
Les producteurs se fournissant auprès de fournisseurs disposant d’une certification GLOBALG.A.P. pour les plants et semences, ou d’une certification équivalente reconnue par GLOBALG.A.P., sont considérés comme conformes.
« N/A » pour les plantes vivaces.</t>
  </si>
  <si>
    <t>AsizSx9djd7Hn9BlLrbya</t>
  </si>
  <si>
    <t>3RDU80FZodR5KDkY5DZdlS</t>
  </si>
  <si>
    <t>FO 03.02.02</t>
  </si>
  <si>
    <t>1p0Cq2A27CySkwm1RrB4CI</t>
  </si>
  <si>
    <t>Il existe des enregistrements à jour de tous les traitements chimiques appliqués sur les plants et semences autoproduits.</t>
  </si>
  <si>
    <t>4WlfaS6rmgWvPMSYrh9mZ8</t>
  </si>
  <si>
    <t>Des enregistrements de tous les traitements à base de produits phytopharmaceutiques (PPP) appliqués pendant la période d’autoproduction de plants et de semence doivent être disponibles et doivent préciser :
\- Le lieu
\- La date
\- La dénomination commerciale du produit et de la substance active
\- Le nom de la personne chargée de l’application
\- Le motif de l’application
\- La quantité
\- Les machines employées
Ce principe et les critères correspondants s’appliquent en premier lieu aux cultures à cycle court. Elles ne sont pas valables pour la plupart des espèces d’arbre, car les phases de multiplication et de production active sont trop éloignées dans le temps.</t>
  </si>
  <si>
    <t>66qErdVVkFZQdnuAWgf1Ft</t>
  </si>
  <si>
    <t>FO 04.06.02</t>
  </si>
  <si>
    <t>587smrh9ckYOVC2Ik4U72x</t>
  </si>
  <si>
    <t>La gestion des engrais s’appuie sur des données.</t>
  </si>
  <si>
    <t>SBDi16gZyUYDsYVLf6LGK</t>
  </si>
  <si>
    <t>Les données jugées acceptables permettent de calculer les éléments suivants :
\- L’azote utilisé (dans les engrais organiques et inorganiques) en kg/ha/mois
\- Le phosphore utilisé (dans les engrais organiques et inorganiques) en kg/ha/mois
Ces données devraient mentionner les engrais organiques et inorganiques, les unités de temps (par ex., cycle de croissance), et les quantités d’engrais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</si>
  <si>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1pZB76SwBalQpUvgXPZztD</t>
  </si>
  <si>
    <t>FO 08.02.05</t>
  </si>
  <si>
    <t>7GoZUgg0eg8p1SJerSnZ2e</t>
  </si>
  <si>
    <t>Le producteur et/ou le conditionneur ont consulté leurs clients pour déterminer s’il existe des restrictions en matière de traitement post-récolte ou toute autre restriction commerciale.</t>
  </si>
  <si>
    <t>6hFMEdTjDE21sghao4Q0Us</t>
  </si>
  <si>
    <t>Il existe des documents qui confirment que le producteur et/ou le conditionneur se sont informés sur d’éventuelles restrictions supplémentaires.</t>
  </si>
  <si>
    <t>5JIgB3UDpDaQaRmTmuUpoo</t>
  </si>
  <si>
    <t>64wGe3MdQzgQigsw2nGTdA</t>
  </si>
  <si>
    <t>78zLnHv198GlquhgE5Xnsy</t>
  </si>
  <si>
    <t>FO 12.01.01</t>
  </si>
  <si>
    <t>15OCmlUeCg0DEG1iJX3h5T</t>
  </si>
  <si>
    <t>Il existe une évaluation des risques documentée consacrée à la santé et à la sécurité des travailleurs.</t>
  </si>
  <si>
    <t>6ZkFbMfvjyEjtDSLAD31d4</t>
  </si>
  <si>
    <t>L’évaluation des risques documentée doit être adaptée à la situation de l’exploitation, en incluant notamment les installations et l’hébergement sur l’exploitation destinés aux travailleurs. L’évaluation des risques doit être revue et mise à jour annuellement, et lors de changements pouvant avoir un impact sur la santé et la sécurité des travailleurs (par exemple : évolution de la réglementation sanitaire locale en matière de maladies infectieuses, nouvelles machines, nouveaux bâtiments, nouveaux produits phytopharmaceutiques (PPP), nouvelles pratiques culturales, nouveaux risques pour la santé, etc.). Les incidents et accidents doivent impérativement être enregistrés.
Exemples de dangers possibles : pièces mobiles sur des machines, véhicules en circulation, substances inflammables, engrais, exposition à des agents chimiques, bruit excessif, poussière, vibrations, températures extrêmes, échelles, stockage de carburant, cuves de lisier, travaux en hauteur, etc.</t>
  </si>
  <si>
    <t>4a4Qd6ndeeA7u3kN8ZP1We</t>
  </si>
  <si>
    <t>7e2OTmZvHrA9xmbHveLBmp</t>
  </si>
  <si>
    <t>46SFKyIYeUQ3Fa48McaHks</t>
  </si>
  <si>
    <t>FO 08.02.04</t>
  </si>
  <si>
    <t>5UfC91ojx59R3i7Cj04r2n</t>
  </si>
  <si>
    <t>Le producteur conserve une liste des produits phytopharmaceutiques (PPP) post-récolte utilisés sur, et dont l’utilisation est homologuée pour, les cultures concernées.</t>
  </si>
  <si>
    <t>1xqjVh92cDMZp806ExzRff</t>
  </si>
  <si>
    <t>Une liste à jour tenant compte de l’évolution des législations locale et nationale relatives aux PPP doit être disponible. La liste doit préciser les noms commerciaux des PPP (avec leur composition en substances actives ou organismes utiles) qui ont été ou sont utilisés sur les cultures pratiquées sur l’exploitation au cours des douze derniers mois.</t>
  </si>
  <si>
    <t>3begiMvTuWTZThyFdaYvaf</t>
  </si>
  <si>
    <t>FO 12.02.03</t>
  </si>
  <si>
    <t>6ycGeAfKp88jZEz3mZijm2</t>
  </si>
  <si>
    <t>Il y a toujours au moins une personne formée aux premiers secours présente sur l’exploitation lorsque des activités y ont lieu.</t>
  </si>
  <si>
    <t>3HHaw84KXerHx1uGT19zbl</t>
  </si>
  <si>
    <t>Il doit toujours y avoir une personne formée aux premiers secours (dont la formation remonte à moins de cinq ans) présente lors des activités de production, de traitement et de manipulation, notamment celles mentionnées dans les principes et critères applicables du référentiel. En règle générale : une personne formée pour 50 travailleurs.</t>
  </si>
  <si>
    <t>1j8KzCREQQlaHRiz9wuo0z</t>
  </si>
  <si>
    <t>6m2CM7xng3ccCVsRIIf2Wf</t>
  </si>
  <si>
    <t>FO 13.03</t>
  </si>
  <si>
    <t>1fvrjXW7NkM9fCbou9zUi1</t>
  </si>
  <si>
    <t>Les travailleurs ont accès à de l’eau potable et à des espaces pour stocker de la nourriture, pour manger et pour se reposer.</t>
  </si>
  <si>
    <t>3Lhz133NhlCRzTkseCpEB1</t>
  </si>
  <si>
    <t>Un lieu propre de stockage pour les aliments et un lieu propre pour se restaurer doivent être mis à disposition des travailleurs s’ils mangent sur l’exploitation. De l’eau potable doit toujours être fournie gratuitement aux travailleurs. L’accès des travailleurs à l’eau potable ne doit pas être limité. Des espaces réservés au repos et aux pauses doivent être mis en place.</t>
  </si>
  <si>
    <t>6rZ8ty0b2nqZHjraxnlYCn</t>
  </si>
  <si>
    <t>FO 08.01.02</t>
  </si>
  <si>
    <t>4P7E9C0IVKftcVdaw4gPdn</t>
  </si>
  <si>
    <t>Les tests en laboratoire ont lieu dans le respect des exigences du secteur.</t>
  </si>
  <si>
    <t>6zoIUiKwXs8pwSXMzJmhxx</t>
  </si>
  <si>
    <t>Les analyses d’eau devraient être réalisées par un laboratoire appliquant des procédures de contrôle qualité.</t>
  </si>
  <si>
    <t>5l2rJiYbFtvFuXNhk6Xt0S</t>
  </si>
  <si>
    <t>5diEk8rTKZJDmgUOAr0Yrb</t>
  </si>
  <si>
    <t>FO 05.01.01</t>
  </si>
  <si>
    <t>31ox0uYhiouy4oXsgUj3EI</t>
  </si>
  <si>
    <t>Une évaluation des risques a été mené en vue d’évaluer les répercussions sur l’environnement de la gestion de l’eau sur l’exploitation (avant et après récolte).</t>
  </si>
  <si>
    <t>0XFq7Piw6jWdrlXDexfO0</t>
  </si>
  <si>
    <t>Il doit exister une évaluation des risques portant sur l’eau utilisée pour la production en intérieur et en extérieur et pour les activités post-récolte. A minima, l’évaluation doit répertorier les répercussions environnementales pour et causées par :
\- Les activités de l’exploitation sur les sources d’eau et les environnements voisins, notamment le risque d’assécher les sources d’eau ou de nuire à la qualité de l’eau
\- Les systèmes de distribution et d’irrigation
Le producteur doit avoir connaissance des sources d’eau communément (médias, associations, pouvoirs publics, monde universitaire, autre) considérées comme critiques lorsque ces informations sont de notoriété publique.
L’évaluation des risques doit être révisée chaque année ou en cas d’évolution des risques.</t>
  </si>
  <si>
    <t>5LpGBQwrIADkt1pUe7CZXA</t>
  </si>
  <si>
    <t>FO 08.01.03</t>
  </si>
  <si>
    <t>2xbG9vXddC7fL0RPXTKuhp</t>
  </si>
  <si>
    <t>L’évaluation des risques et les résultats de l’analyse de l’eau donnent lieu à des mesures correctives.</t>
  </si>
  <si>
    <t>773mUHmfq6rf6PudnqKgPT</t>
  </si>
  <si>
    <t>Les enregistrements des mesures prises pour faire face au risque de qualité de l’eau utilisée dans les activités post-récolte doivent être disponibles, ainsi que les enregistrements relatifs aux résultats de ces mesures.</t>
  </si>
  <si>
    <t>5Gl4WdaybTCxi9n0j3lLC6</t>
  </si>
  <si>
    <t>FO 08.01.01</t>
  </si>
  <si>
    <t>1OVYEMAI8Nl4hYCluUAl3f</t>
  </si>
  <si>
    <t>Une évaluation des risques a été menée pour évaluer les éventuels problèmes de qualité dans l’eau utilisée après la récolte.</t>
  </si>
  <si>
    <t>7JUEcoi82Oq2aQq23BdnCj</t>
  </si>
  <si>
    <t>L’évaluation des risques doit prendre en compte la fréquence des analyses, les sources d’eau, les contaminants chimiques et minéraux.
L’évaluation des risques doit être révisée chaque année, à chaque fois que les risques évoluent en raison de changements d’organisation, ou qu’il se produit une situation générant une possibilité de contamination du système.</t>
  </si>
  <si>
    <t>46Ve9Xpj1FZcu0xYbSxXjh</t>
  </si>
  <si>
    <t>FO 08.02.08</t>
  </si>
  <si>
    <t>3pybA1iURqaOlUG4hnqnCX</t>
  </si>
  <si>
    <t>Les matériels de culture réutilisables sont nettoyés pour garantir l’absence de corps étrangers.</t>
  </si>
  <si>
    <t>4dpocSwZtDcNvghP8ReTpX</t>
  </si>
  <si>
    <t>Les matériels de culture, y compris les pots, caisses, seaux et autres conteneurs doivent être nettoyés. En fonction du risque de contamination, un planning de nettoyage doit être mis en place pour garantir, au minimum, l’absence de corps étrangers avant la réutilisation.
Cette section ne s’applique pas aux pots qui ne sont pas réutilisés.</t>
  </si>
  <si>
    <t>4ZnBflFxdjBu3f0DKTkDCZ</t>
  </si>
  <si>
    <t>FO 08.02.07</t>
  </si>
  <si>
    <t>4g8ESeo8fHJxtFnP285UU1</t>
  </si>
  <si>
    <t>Les emballages post-récolte présents sur l’exploitation ont été entreposés de manière à empêcher toute contamination par des rongeurs, nuisibles, oiseaux, et tout autre danger physique et chimique.</t>
  </si>
  <si>
    <t>tWRxejsOPBmK36MDOUfUo</t>
  </si>
  <si>
    <t>L’entreposage de tous les emballages des produits doit s’accompagner d’un dispositif de prévention contre les rongeurs, nuisibles, oiseaux et tous dangers physiques et chimiques.
Note : Les pots dans lesquels sont cultivés les plantes ne sont pas considérés comme des matériaux d’emballage.</t>
  </si>
  <si>
    <t>5TiElFP5F2vlfwim2F8cCC</t>
  </si>
  <si>
    <t>FO 12.03.01</t>
  </si>
  <si>
    <t>35JUt6oudKCjNHf1AJWwL6</t>
  </si>
  <si>
    <t>Les travailleurs, les visiteurs et les sous-traitants sont dotés d’équipements de protection individuelle (EPI) adaptés et les portent.</t>
  </si>
  <si>
    <t>52kbUa2XSnqwCBZuFLOBpV</t>
  </si>
  <si>
    <t>Les EPI doivent être conformes aux obligations légales et aux instructions d’application des produits concernés et/ou agréés par une autorité compétente. Les EPI doivent être disponibles, utilisés correctement et en bon état. Le respect des instructions d’application des produits concernés et/ou des exigences de l’évaluation des risques pour les activités de l’exploitation peut nécessiter le port des équipements suivants : chaussures de sécurité, tenue imperméable, combinaison de protection, gants de caoutchouc, masque de protection, masque respiratoire (avec cartouches de rechange), protections des yeux et des oreilles, etc.
Lorsque cela s’avère nécessaire, des EPI doivent être fournis aux travailleurs, aux sous-traitants (peuvent être fournis par l’entreprise de sous-traitance) et aux visiteurs.</t>
  </si>
  <si>
    <t>1ERzCDuPHpofETFZxfdFUx</t>
  </si>
  <si>
    <t>4UcfLyQFO80y5WRLtEEUlT</t>
  </si>
  <si>
    <t>FO 12.03.02</t>
  </si>
  <si>
    <t>2RBqtZ705kpQos923KoSYy</t>
  </si>
  <si>
    <t>Les équipements de protection individuelle (EPI) sont tenus propres et sont entreposés de manière adaptée afin d’éviter tout risque de contamination des effets personnels.</t>
  </si>
  <si>
    <t>13hMwTmI4mP8Cq5uxhq1le</t>
  </si>
  <si>
    <t>Les EPI sont nettoyés selon le type d’usage et le degré de contamination potentielle. Ils sont rangés dans un endroit ventilé. Les vêtements de protection doivent être lavés à part des effets personnels. Les gants réutilisables doivent être nettoyés avant de les enlever. Les EPI sales et endommagés doivent être mis au rebut conformément à la réglementation. Les EPI doivent être entreposés de façon à éviter les contaminations croisées avec des agents chimiques.</t>
  </si>
  <si>
    <t>5NmkQqW8gCpgS78wQv2l3Z</t>
  </si>
  <si>
    <t>FO 12.02.02</t>
  </si>
  <si>
    <t>6htXYEkCczgewsvtZRA7Fm</t>
  </si>
  <si>
    <t>Des kits de premiers secours sont accessibles sur tous les sites permanents et dans les champs à proximité des travailleurs.</t>
  </si>
  <si>
    <t>1gK3e4bqxWdl1o0pLJtu9b</t>
  </si>
  <si>
    <t>Des kits de premiers secours complets et entretenus (c’est-à-dire complets et entretenus selon la réglementation en vigueur et adaptés aux activités menées) doivent être disponibles et accessibles sur tous les sites permanents et présents dans certains véhicules (tracteur, voiture, etc.) lorsque l’évaluation des risques l’exige.</t>
  </si>
  <si>
    <t>62tN6wZa5pX8aFAKP7fC5r</t>
  </si>
  <si>
    <t>FO 12.03.03</t>
  </si>
  <si>
    <t>2kjqXrL9q4kK0QoywvTUHI</t>
  </si>
  <si>
    <t>Des vestiaires adaptés sont à disposition au besoin.</t>
  </si>
  <si>
    <t>1cZpp3dVzuW2usrRGIMpJd</t>
  </si>
  <si>
    <t>Des installations adaptées aux conditions locales doivent être mises à la disposition des travailleurs pour qu’ils puissent changer de vêtements et, le cas échéant, mettre des vêtements de protection. Il n’est pas nécessaire de prévoir des vestiaires si les équipements de protection individuelle (EPI) sont portés par-dessus les vêtements.</t>
  </si>
  <si>
    <t>23qolPWDH7AShA8FPpz4zu</t>
  </si>
  <si>
    <t>FO 12.02.01</t>
  </si>
  <si>
    <t>6DXTjvpu6L0M4N3rZYH7rp</t>
  </si>
  <si>
    <t>Des conseils en matière de sécurité sont disponibles et accessibles en ce qui concerne les substances dangereuses pour la santé des travailleurs.</t>
  </si>
  <si>
    <t>3iQxnrmcrEXq5P1Oepxabm</t>
  </si>
  <si>
    <t>Des informations relatives à la manipulation en toute sécurité de chaque substance dangereuse doivent être accessibles (sites web, numéros de téléphone, fiches de données de sécurité (FDS), etc.).</t>
  </si>
  <si>
    <t>5XDFB6E14Zya6OHP12zx4G</t>
  </si>
  <si>
    <t>FO 01.04.02</t>
  </si>
  <si>
    <t>3eUC55MeR7j4tJb4uAMWfa</t>
  </si>
  <si>
    <t>Les personnes responsables des décisions techniques au sujet des intrants peuvent prouver leur compétence en la matière.</t>
  </si>
  <si>
    <t>6fhVpSmHvNaSXIkmAJAKNk</t>
  </si>
  <si>
    <t>Les personnes chargées des décisions techniques telles que :
\- Déterminer la quantité et le type d’engrais (organique ou inorganique)
\- Choisir les produits phytopharmaceutiques (PPP)
\- Prendre les décisions relatives à l’application des PPP (à l’étape de multiplication, avant et/ou après la récolte)
doivent être en mesure d’apporter la preuve de leur compétence.
Si la personne en charge des décisions techniques est le producteur lui-même, un travailleur délégué ou un expert technique, leur expérience doit être complétée par des connaissances techniques à jour (accès à la littérature technique, participation à des formations techniques ciblées, permis d’application de PPP en cours de validité, etc.).
Si la personne en charge des décisions techniques est un conseiller externe qualifié, sa compétence technique doit être attestée par des qualifications officielles ou des certificats de présence à des formations spécifiques.</t>
  </si>
  <si>
    <t>2nFBpxsXtUwF9GEs1mVnA3</t>
  </si>
  <si>
    <t>FO 12.01.06</t>
  </si>
  <si>
    <t>51p8b0j1BbnkHS7Djrxtro</t>
  </si>
  <si>
    <t>Des panneaux d’avertissement signalent tous les dangers potentiels et les issues de secours.</t>
  </si>
  <si>
    <t>CAFtoQHDHHY8442lQFD7k</t>
  </si>
  <si>
    <t>Des panneaux permanents et explicites doivent indiquer les dangers potentiels. Des panneaux signalant les issues de secours doivent indiquer que ces dernières doivent impérativement rester ouvertes, accessibles et libres de tout obstacle.
On entend par danger potentiel les fosses à déchets, les constructions inflammables (cuves de carburant, citernes de propane/gaz naturel, etc.), les cuves de produits phytopharmaceutiques (PPP), les cours d’eau, et tout autre danger physique identifié comme tel.
\- Des panneaux d’avertissement doivent être présents et disponibles dans la ou les langues principales des travailleurs et/ou sous forme de pictogrammes.
Exemples d’autres informations pouvant être incluses :
\- Emplacement des moyens de communication les plus proches (téléphone, radio)
\- Comment et où contacter les services médicaux, hôpitaux et autres services d’urgence locaux
\- Emplacement des extincteurs et des points d’eau à proximité
\- Emplacement des stockages d’agents chimiques, de carburant et d’engrais de grande capacité
\- Emplacement des issues de secours et fonctionnement des escaliers de secours
\- Emplacement des dispositifs de coupure d’urgence pour l’électricité, le gaz et l’eau
\- Comment signaler les accidents et incidents dangereux (lieu, description de l’incident, nombre de personnes blessées, type de blessure)
\- Consignes d’hygiène
\- Comment réagir en cas d’accident impliquant des substances chimiques en suivant les fiches de données de sécurité (FDS)</t>
  </si>
  <si>
    <t>1Bx9mR3IRQHnLgvz9dTa3R</t>
  </si>
  <si>
    <t>FO 12.01.05</t>
  </si>
  <si>
    <t>JSULzDRw35fo2HnkfN2m3</t>
  </si>
  <si>
    <t>Les procédures en cas d’accident et en cas d’urgence sont affichées et font l’objet d’une communication spécifique.</t>
  </si>
  <si>
    <t>75t3ovHTSpQAsXHyd1vA6S</t>
  </si>
  <si>
    <t>Des instructions basées sur les procédures en cas d’accident et d’urgence doivent être clairement affichées dans un ou plusieurs endroits accessibles et visibles pour les travailleurs, visiteurs et sous-traitants. Ces instructions doivent être disponibles dans la ou les langues principales des travailleurs et/ou sous forme de pictogrammes. Les procédures doivent couvrir/répertorier les points suivants :
\- L’adresse de l’exploitation, un plan ou toute autre information de localisation (par ex., coordonnées GPS)
\- La ou les personnes à contacter
\- Une liste à jour des numéros de téléphone importants (police, ambulance, hôpital, pompiers, service d’aide médicale d’urgence sur site ou après un transport, fournisseurs d’électricité, d’eau et de gaz)
\- Des procédures d’évacuation en cas d’urgence, le cas échéant</t>
  </si>
  <si>
    <t>3l0dwSvlQzWoa2ucOBwHyF</t>
  </si>
  <si>
    <t>FO 12.01.04</t>
  </si>
  <si>
    <t>6J45yjzESm5pfHDhgPHRn6</t>
  </si>
  <si>
    <t>Les travailleurs chargés de manipuler des substances dangereuses et d’utiliser des équipements dangereux ou complexes possèdent des compétences vérifiables.</t>
  </si>
  <si>
    <t>L0KUtBt6svByvlm6SUKGh</t>
  </si>
  <si>
    <t>Les enregistrements doivent préciser tous les travailleurs :
\- Chargés de manipuler et/ou d’administrer des substances chimiques, désinfectants, produits phytopharmaceutiques (PPP), biocides et/ou autres substances dangereuses
\- Chargés d’utiliser des équipements dangereux ou complexes mentionnés dans l’évaluation des risques
\- Qui travaillent en hauteur
Chacun de ces travailleurs doit être en mesure de prouver ses compétences (par ex., certificat de formation et/ou enregistrements de formation avec attestation de présence).
Les travailleurs âgés de moins de 18 ans et les travailleuses enceintes ou allaitantes ne doivent pas manipuler de PPP.
La conformité à ce principe et aux critères correspondants implique également le respect de la législation en vigueur.</t>
  </si>
  <si>
    <t>2VUUTTg4oJ8LFPhvu4fC44</t>
  </si>
  <si>
    <t>FO 12.01.03</t>
  </si>
  <si>
    <t>s8kTetx6ljCGPmRufBYbw</t>
  </si>
  <si>
    <t>L’ensemble du personnel a suivi une formation à la santé et à la sécurité selon les directives de l’évaluation des risques.</t>
  </si>
  <si>
    <t>15FcMYvTOwqB6CogF9CAOc</t>
  </si>
  <si>
    <t>La formation de base des travailleurs à la santé et à la sécurité doit :
\- Être suivie tous les ans par le personnel, y compris les propriétaires et les cadres
\- Être suivie par les nouveaux membres du personnel et les membres du personnel affectés à de nouvelles tâches nécessitant un complément de connaissances
\- Couvrir toutes les instructions nécessaires
\- Être donnée dans un format, écrit ou oral, garantissant la bonne compréhension (éventuellement uniquement sous forme orale et visuelle, sans contenu écrit, si nécessaire)
\- Inclure les procédures de sécurité pour les équipements, les produits ou les activités nouvelles
\- Inclure des thèmes touchant aux mesures à prendre en cas d’accident et de catastrophe naturelle, à la santé des travailleurs, notamment en cas de maladie ou d’exposition à des agents chimiques, aux procédures d’intervention en cas d’urgence, à la sécurité incendie, et aux droits et responsabilités relatifs à la protection de la santé des travailleurs
\- Prévoir une formation spécialisée pour les travailleurs en fonction des tâches à effectuer (stockages à atmosphère contrôlée, zones faiblement ventilées, manipulation des engrais et substances chimiques, utilisation des machines, etc.)</t>
  </si>
  <si>
    <t>7rqNxZDAwppf7YGipvTAOy</t>
  </si>
  <si>
    <t>FO 12.01.02</t>
  </si>
  <si>
    <t>27vur6cdy1u2hxPpsrVkb1</t>
  </si>
  <si>
    <t>L’exploitation dispose de procédures de santé et de sécurité.</t>
  </si>
  <si>
    <t>2U59hoAGEWFr2fRSKmhHg6</t>
  </si>
  <si>
    <t>Le plan de santé et de sécurité doit aborder les points identifiés dans l’évaluation des risques et doit être adapté aux activités de l’exploitation. Les procédures doivent inclure des consignes d’hygiène. Les procédures de santé et de sécurité, dont les consignes d’hygiène, doivent être révisées chaque année et actualisées en cas de changements dans l’évaluation des risques.
L’infrastructure, les installations, l’hébergement sur l’exploitation destinés aux travailleurs et les équipements de l’exploitation doivent être conçus et entretenus, dans la mesure du possible, de sorte à minimiser les risques pour la santé et la sécurité des travailleurs. Le respect de la réglementation en vigueur est obligatoire.
Les procédures en cas d’accident et d’urgence doivent couvrir les zones de travail, et les installations et hébergements sur l’exploitation destinés aux travailleurs. Elles prévoient notamment des plans d’intervention indiquant aux travailleurs comment s’extraire par leurs propres moyens de situations dangereuses. Si l’évaluation des risques le demande, des équipements d’urgence doivent être accessibles et bien entretenus. Les procédures doivent être affichées bien en vue pour les travailleurs (y compris les sous-traitants) et les visiteurs. Elles doivent se présenter sous forme de panneaux clairs (pictogrammes) et/ou de textes dans la ou les langues principales de la main d’œuvre.
Les consignes d’hygiène doivent inclure, au minimum :
\- L’obligation de se laver les mains
\- L’interdiction de fumer, de manger et de boire en dehors des zones prévues
Il faut tenir compte des travailleurs les plus vulnérables, notamment les travailleurs de moins de 18 ans et les travailleuses enceintes ou allaitantes.
En cas d’accident, la cause doit en être déterminée et les procédures de santé et de sécurité révisées pour y ajouter les mesures préventives adéquates.</t>
  </si>
  <si>
    <t>4Z90n5MuwIly9eLPYBpn4i</t>
  </si>
  <si>
    <t>FO 08.02.02</t>
  </si>
  <si>
    <t>20MaVDaLckKttoSfeos3Pl</t>
  </si>
  <si>
    <t>Toutes les instructions de l’étiquette sont respectées.</t>
  </si>
  <si>
    <t>7jG7jvrxakwo1mvta4fOxx</t>
  </si>
  <si>
    <t>Des procédures claires doivent être en place et des documents (enregistrements relatifs à l’application post-récolte de produits phytopharmaceutiques (PPP), dates d’emballage et de livraison des produits traités, etc.) doivent être disponibles pour démontrer que les instructions figurant sur l’étiquette des produits chimiques appliqués sur les produits récoltés ont bien été respectées.</t>
  </si>
  <si>
    <t>4elU6YivpDUP8Zg3hYzRUR</t>
  </si>
  <si>
    <t>FO 08.02.01</t>
  </si>
  <si>
    <t>4iqjXPSE8lvJDiV9GMQ6ec</t>
  </si>
  <si>
    <t>Le producteur emploie des traitements post-récolte si, et seulement si, aucune autre solution existante ne permet de maintenir une bonne qualité.</t>
  </si>
  <si>
    <t>7t05lm8Lw4XLnWo0hhxAUR</t>
  </si>
  <si>
    <t>Toutes les alternatives possibles à l’utilisation de traitements post-récolte doivent avoir été envisagées et évaluées, et les produits chimiques doivent être utilisés uniquement s’il n’existe pas d’alternatives techniquement valables.
Les traitements post-récolte peuvent désigner des produits phytopharmaceutiques (PPP), des encres pour colorer les fleurs, ainsi que d’autres traitements.</t>
  </si>
  <si>
    <t>5KIEflmEkRab02DSZ7tcaP</t>
  </si>
  <si>
    <t>FO 07.04.01</t>
  </si>
  <si>
    <t>3aQOEnj8eAzLTpikWEqcUk</t>
  </si>
  <si>
    <t>Les produits phytopharmaceutiques (PPP), les agents de lutte biologique et/ou les produits de traitement post-récolte sont stockés dans le respect des règles de base permettant d’assurer un stockage et une utilisation en toute sécurité.</t>
  </si>
  <si>
    <t>2uFRUr6M245qtEQLJx3MZc</t>
  </si>
  <si>
    <t>L’entrepôt de PPP doit :
\- Être conforme à toutes les législations et réglementations nationales, régionales et locales en vigueur
\- Être tenu sous clé, de manière sécurisée, en dehors des périodes d’utilisation
\- Être accessible uniquement aux personnes ayant bénéficié d’une formation officielle à la manipulation des PPP
\- Être correctement ventilé
\- Disposer de matériel de mesure pour garantir la précision des mélanges, notamment des conteneurs gradués et des balances étalonnées
\- Être équipé d’équipements (seaux, point d’eau, etc.) qui doivent être bien propres pour une manipulation sûre et efficace de tous les PPP à appliquer (cela vaut également pour la zone de remplissage/mélange s’il s’agit de zones différentes)
\- Empêcher la contamination croisée entre PPP et produits récoltés et autres matériaux en ayant recours à des séparations physiques (murs, bâches, etc.)
\- Garantir que tous les PPP employés sur des cultures inscrites sont stockés séparément des PPP destinés aux cultures non inscrites (par ex., engrais de jardin)
\- Contenir les PPP dans leur conteneur et emballage d’origine (s’ils sont détériorés, le nouvel emballage doit indiquer toutes les informations de l’étiquette d’origine)</t>
  </si>
  <si>
    <t>iHndUfPyGPYoulIuDy0lW</t>
  </si>
  <si>
    <t>FO 08.02.03</t>
  </si>
  <si>
    <t>678lNGAFWVAd6zYC06Hdxm</t>
  </si>
  <si>
    <t>Le producteur utilise uniquement des produits phytopharmaceutiques (PPP) officiellement homologués dans le pays d’utilisation et agréés pour une application post-récolte.</t>
  </si>
  <si>
    <t>7ildka7gc2HYQQALZvZURx</t>
  </si>
  <si>
    <t>Tous les PPP post-récolte ou tout autre traitement post-récolte utilisé sur les produits récoltés doivent être homologués ou autorisés par l’administration compétente du pays d’application, agréés pour une utilisation dans le pays d’application, et agréés pour une utilisation post-récolte, comme indiqué sur les étiquettes de biocide et de PPP. En l’absence d’un dispositif officiel d’homologation, voir la ligne directrice GLOBALG.A.P. à ce sujet et le « Code international de conduite pour la distribution et l’utilisation des pesticides de l’Organisation des Nations Unies pour l’alimentation et l’agriculture » (FAO).</t>
  </si>
  <si>
    <t>bGUOIClk5fJfkQ2PSC5Yo</t>
  </si>
  <si>
    <t>FO 08.02.06</t>
  </si>
  <si>
    <t>5U8Vx9MpsJygYG01oH1KVV</t>
  </si>
  <si>
    <t>Les enregistrements relatifs aux applications de traitement post-récolte sont conservés.</t>
  </si>
  <si>
    <t>2u8pRcgSaYvwrYZN2DuKe1</t>
  </si>
  <si>
    <t>Les informations suivantes doivent figurer dans tous les enregistrements concernant les applications de produit phytopharmaceutique (PPP) post-récolte :
\- Le lot de produit récolté traité
\- Le nom ou la référence de l’exploitation ou du site de traitement/manipulation de produit récolté sur lequel le traitement a été réalisé
\- Les dates exactes (jour/mois/année) de l’application
\- Le type de traitement utilisé pour l’application de PPP (par ex., pulvérisation, trempage, gazage, etc.)
\- Le motif de l’application (c’est-à-dire le nom commun du nuisible à traiter)
\- La dénomination commerciale complète et la substance active (y compris la formule) ou l’organisme utile avec son nom scientifique
\- La quantité de PPP appliquée en poids ou volume par litre d’eau ou autre fluide vecteur
\- Le nom de la personne ayant procédé à l’application du PPP sur le produit récolté</t>
  </si>
  <si>
    <t>All Sections</t>
  </si>
  <si>
    <t>Unique Sections</t>
  </si>
  <si>
    <t>Unique Subsections</t>
  </si>
  <si>
    <t>Section:Subsection</t>
  </si>
  <si>
    <t>Section GUID</t>
  </si>
  <si>
    <t>Subsection GUID</t>
  </si>
  <si>
    <t>Title</t>
  </si>
  <si>
    <t>S Order</t>
  </si>
  <si>
    <t>SS Order</t>
  </si>
  <si>
    <t>Schon da?</t>
  </si>
  <si>
    <t>-</t>
  </si>
  <si>
    <t>5mUWYvmAcBFoyUbNbMwBFm1DSOMfBwEJ7NMTIzs3yO1i</t>
  </si>
  <si>
    <t>Gje6Vs9erIFxkUciUvJH4</t>
  </si>
  <si>
    <t>56UycwhshuG3OMlSB7ahAa</t>
  </si>
  <si>
    <t>FV 17 UTILISATION DU LOGO</t>
  </si>
  <si>
    <t>6Rm0QwTMNW6kK0eTQrJkhZ78fF8J8n8uDPsOxFl12Alc</t>
  </si>
  <si>
    <t>6FdWPU4oDWbSzvdyOZoYoB</t>
  </si>
  <si>
    <t>3BmiRfV14Y9UArHysfO3zs</t>
  </si>
  <si>
    <t>FV 21 GESTION DU SITE</t>
  </si>
  <si>
    <t>7rjim934yL9ogfLKGg1C6w7mjSidGuWy0Ls8TvSUsTPI</t>
  </si>
  <si>
    <t>5UQeS9ZpTZ73bWl747qvBc</t>
  </si>
  <si>
    <t>4UI39RIn6YI8gQZpGRKexG</t>
  </si>
  <si>
    <t>FV 25 GESTION DES DÉCHETS</t>
  </si>
  <si>
    <t>1bKgax0qDr1kdS45vRoOYL5TvyR0UgB0EOmnMkFaZftX</t>
  </si>
  <si>
    <t>58YIZdoFmkYixB4J9NtgtD</t>
  </si>
  <si>
    <t>5wu9vqrUGRlCKkbHt3ECf0</t>
  </si>
  <si>
    <t>FV 29.01 Enregistrements d’application</t>
  </si>
  <si>
    <t>4wZVGrd3Y6MNXGOUDdx8aE5TvyR0UgB0EOmnMkFaZftX</t>
  </si>
  <si>
    <t>1yWMo0Q80qUQDJqsf2LkXE</t>
  </si>
  <si>
    <t>5nPf6FvRIaYhUohxiK6Z4C</t>
  </si>
  <si>
    <t>FV 29 ENGRAIS ET BIOSTIMULANTS</t>
  </si>
  <si>
    <t>3jlC57moeRajaaQIIaDd205TvyR0UgB0EOmnMkFaZftX</t>
  </si>
  <si>
    <t>4qbSjlziUqnQJwKT4sdkb1</t>
  </si>
  <si>
    <t>4e9U8QqFWhkb5syMftPkjz</t>
  </si>
  <si>
    <t>FV 29.03 Engrais organiques</t>
  </si>
  <si>
    <t>1Lf9FHKch0eiLXJIpNhkap5TvyR0UgB0EOmnMkFaZftX</t>
  </si>
  <si>
    <t>7Im0gZuPu0LHTMAIaQXrVq</t>
  </si>
  <si>
    <t>3Xuqd2nxrHRHWBMMAl2PDV</t>
  </si>
  <si>
    <t>FV 26 PLANTS ET SEMENCES</t>
  </si>
  <si>
    <t>2bWjTJm7YGHjn0xzK8lmrx5TvyR0UgB0EOmnMkFaZftX</t>
  </si>
  <si>
    <t>2rxdA3gpl0PXbrvpZ0BtCg</t>
  </si>
  <si>
    <t>7tkt1sKqqlLnUrh71qam9K</t>
  </si>
  <si>
    <t>FV 29.02 Stockage</t>
  </si>
  <si>
    <t>6Wkw4wWRDCURPfRLe7FPfh5TvyR0UgB0EOmnMkFaZftX</t>
  </si>
  <si>
    <t>6RbDnySZpbgffC9ju2q32c</t>
  </si>
  <si>
    <t>aeLabNl3CjngCaQDiZCnP</t>
  </si>
  <si>
    <t>FV 32.01 Gestion des produits phytopharmaceutiques</t>
  </si>
  <si>
    <t>3hFRwOPd6tyF3XqgDpiUsI5TvyR0UgB0EOmnMkFaZftX</t>
  </si>
  <si>
    <t>1eFqhUYZUruUIaNxgz39cm</t>
  </si>
  <si>
    <t>6mrYpZ2GcLZ7AP1RVVry5G</t>
  </si>
  <si>
    <t>FV 32 LES PRODUITS PHYTOPHARMACEUTIQUES</t>
  </si>
  <si>
    <t>2kuhirjgnGOVNDcaDpOkYM5TvyR0UgB0EOmnMkFaZftX</t>
  </si>
  <si>
    <t>DJzqg2fWJNX8DV2KctvYg</t>
  </si>
  <si>
    <t>7FzFPUI62I8icT9zFiqYBn</t>
  </si>
  <si>
    <t>FV 32.09 Stockage des produits phytopharmaceutiques et des produits de traitement post-récolte</t>
  </si>
  <si>
    <t>6jdV20fj5kQdZCYqV2HAZj5TvyR0UgB0EOmnMkFaZftX</t>
  </si>
  <si>
    <t>70ruHYc2MpTvg0jD7QMezL</t>
  </si>
  <si>
    <t>2sC7LUqXHhrGUVy4ZkqKu8</t>
  </si>
  <si>
    <t>FV 32.04 Conteneurs vides</t>
  </si>
  <si>
    <t>1JbTSVCXvD1rsi9FQI4BLX5TvyR0UgB0EOmnMkFaZftX</t>
  </si>
  <si>
    <t>7szhAVwZa7A9bpfSi2pieJ</t>
  </si>
  <si>
    <t>2RFsPSHa2XlX0JHYiJO2Wc</t>
  </si>
  <si>
    <t>FV 03 GESTION DES RESSOURCES ET FORMATION</t>
  </si>
  <si>
    <t>VDK37xlSNcEUrQRExLE3o5TvyR0UgB0EOmnMkFaZftX</t>
  </si>
  <si>
    <t>1QZN9MgOjsyqVA68ggNrjJ</t>
  </si>
  <si>
    <t>6Rr7lWkdEx4UFV3lspdV2c</t>
  </si>
  <si>
    <t>FV 32.03 Délais pré-récolte pour les produits phytopharmaceutiques</t>
  </si>
  <si>
    <t>5jzyQhmb27D4nmyslaqw295TvyR0UgB0EOmnMkFaZftX</t>
  </si>
  <si>
    <t>5MIp8lIIRxiecaRlBx45ZA</t>
  </si>
  <si>
    <t>6ZlIRqNokp14rd0OrJYpUs</t>
  </si>
  <si>
    <t>FV 32.08 Application d’autres substances</t>
  </si>
  <si>
    <t>1EgtVf0gt9faAZ208UKbhp5TvyR0UgB0EOmnMkFaZftX</t>
  </si>
  <si>
    <t>6xn2hlRu4XuFNY4EvmmhGh</t>
  </si>
  <si>
    <t>7te0V5sEO4j2gdaCHhqwRe</t>
  </si>
  <si>
    <t>FV 32.02 Enregistrements d’application</t>
  </si>
  <si>
    <t>17ftYiGJQGfvC82XpjU1HE5TvyR0UgB0EOmnMkFaZftX</t>
  </si>
  <si>
    <t>4FpGNTsK7qObG6w0IK8lJ9</t>
  </si>
  <si>
    <t>3ZsSeRvZNIo9inIvGSDPi7</t>
  </si>
  <si>
    <t>FV 32.05 Produits phytopharmaceutiques périmés</t>
  </si>
  <si>
    <t>79NJXc4l9NQEbbeDhi7yAn5TvyR0UgB0EOmnMkFaZftX</t>
  </si>
  <si>
    <t>4CAFQJ1DissSwVgUR6FAo2</t>
  </si>
  <si>
    <t>wRT3XcKfUaVoLQYa4XeJC</t>
  </si>
  <si>
    <t>FV 32.06 Élimination du surplus de mélange préparé pour l’application</t>
  </si>
  <si>
    <t>AqZg0D6YeGl82j7kk861G5TvyR0UgB0EOmnMkFaZftX</t>
  </si>
  <si>
    <t>7rp7x9ZgHaqceXxu6OWWq7</t>
  </si>
  <si>
    <t>3WBrxkh802qoM6WUHlCwcx</t>
  </si>
  <si>
    <t>FV 32.10 Mélange et manipulation</t>
  </si>
  <si>
    <t>2mT42AzGqaTB4SqjuCAb8l5TvyR0UgB0EOmnMkFaZftX</t>
  </si>
  <si>
    <t>6w3UMFW0oHAYouIfAQsxPp</t>
  </si>
  <si>
    <t>1kzI7hCCMY4wQOFQmIPOPD</t>
  </si>
  <si>
    <t>FV 04 ACTIVITÉS SOUS-TRAITÉES (SOUS-TRAITANTS)</t>
  </si>
  <si>
    <t>1STSYkQfJC6sJCHTl0LQ4B4xvzsgnTOtRkF4CQ8kI09i</t>
  </si>
  <si>
    <t>5KxdaTmagupnt1FFiWUWr</t>
  </si>
  <si>
    <t>5OPZTbS8UKCdo5sAfvtHwp</t>
  </si>
  <si>
    <t>FV 32.11 Factures et documents d’achat</t>
  </si>
  <si>
    <t>1STSYkQfJC6sJCHTl0LQ4B5Nuj2EiEyMVydcblHaISFD</t>
  </si>
  <si>
    <t>73Lv9AVw6FCUaveBbhr4JK</t>
  </si>
  <si>
    <t>22v7nnkQpO82gWNsHA3e6i</t>
  </si>
  <si>
    <t>FV 20.03 Équipements de protection individuelle</t>
  </si>
  <si>
    <t>1STSYkQfJC6sJCHTl0LQ4B1E1VhZbj9C7JN1P2MNO7PP</t>
  </si>
  <si>
    <t>6HcHJDddlXRBRfZX9ZokDO</t>
  </si>
  <si>
    <t>2apQYV4sVGueZxb722p882</t>
  </si>
  <si>
    <t>FV 20 SANTÉ, SÉCURITÉ ET BIEN-ÊTRE DES TRAVAILLEURS</t>
  </si>
  <si>
    <t>1STSYkQfJC6sJCHTl0LQ4B6iax11SKEZhY8rQyeOo4x9</t>
  </si>
  <si>
    <t>1inVLFVuXUfx9WSBlTkRpE</t>
  </si>
  <si>
    <t>6rCsdcQbJnfwmnsw2F9C4z</t>
  </si>
  <si>
    <t>FV 20.02 Risques et premiers secours</t>
  </si>
  <si>
    <t>3yiKvwYoXBHDoxipYV9gbp5TvyR0UgB0EOmnMkFaZftX</t>
  </si>
  <si>
    <t>6IxE566h7r5Jvb3W7WDuj3</t>
  </si>
  <si>
    <t>2IPCUnYuMhRLMitDdZuBV6</t>
  </si>
  <si>
    <t>FV 20.01 Évaluation des risques et formation</t>
  </si>
  <si>
    <t>3ov8Ci8FQzD3sYIYu2RpnL3yzXvEhnmn5Jt2gzgNRyxG</t>
  </si>
  <si>
    <t>2ImsoVLGQdeZF6agzMqJ8A</t>
  </si>
  <si>
    <t>64cWD91pr0geaTi2ASvLb</t>
  </si>
  <si>
    <t>FV 13 MATÉRIEL ET ÉQUIPEMENTS</t>
  </si>
  <si>
    <t>7tJdxC0MUJe1HSs3MotQlM5TvyR0UgB0EOmnMkFaZftX</t>
  </si>
  <si>
    <t>6PRvE2QfxASI7YKnCc3EqN</t>
  </si>
  <si>
    <t>5az4vdaXEuQgs5B9UaOjzb</t>
  </si>
  <si>
    <t>FV 20.04 Bien-être des travailleurs</t>
  </si>
  <si>
    <t>7zYHRKozLWyZJNsLHlqmWj5TvyR0UgB0EOmnMkFaZftX</t>
  </si>
  <si>
    <t>6FGY5f8scT9uxdRY1Dm0EA</t>
  </si>
  <si>
    <t>2qQW5LAimcgbwLksFTh6tg</t>
  </si>
  <si>
    <t>FV 24 GAZ À EFFET DE SERRE ET CHANGEMENT CLIMATIQUE</t>
  </si>
  <si>
    <t>1PygzsgwT1kH98NoRIqHJK5TvyR0UgB0EOmnMkFaZftX</t>
  </si>
  <si>
    <t>6GeO2cIfH8F4MS0Wrn7hu8</t>
  </si>
  <si>
    <t>7mjSidGuWy0Ls8TvSUsTPI</t>
  </si>
  <si>
    <t>FV 28.01 Gestion et préservation des sols</t>
  </si>
  <si>
    <t>2zKr6OtZT3ieaBkkiQdRnE5TvyR0UgB0EOmnMkFaZftX</t>
  </si>
  <si>
    <t>4MADFxOdPQhN4tDSrYC3kN</t>
  </si>
  <si>
    <t>19FqK7ekLK0m3iLHchTn8h</t>
  </si>
  <si>
    <t>FV 28 GESTION DU SOL ET DES SUBSTRATS</t>
  </si>
  <si>
    <t>38FoI2x9MvJMWYmW9A94FP1GydlnqB5f3ZYrijAhJ8a1</t>
  </si>
  <si>
    <t>2POBKEfw5bnX0otH120XN9</t>
  </si>
  <si>
    <t>2lCsmz9pLx7NagHecV9mpX</t>
  </si>
  <si>
    <t>FV 23 EFFICIENCE ÉNERGÉTIQUE</t>
  </si>
  <si>
    <t>3mzqvFtvshFUd9FG5jPpxS2G6uwghHDTAis8RUZY3FJx</t>
  </si>
  <si>
    <t>1EV9fOJFtgZHkgwnGkSJCo</t>
  </si>
  <si>
    <t>4ZGW9ZWBwWewpL1DYzfgyb</t>
  </si>
  <si>
    <t>FV 06 TRAÇABILITÉ</t>
  </si>
  <si>
    <t>3mzqvFtvshFUd9FG5jPpxS3QFwSW2yUZI11qFYS6goaH</t>
  </si>
  <si>
    <t>489bZFWSQmhiPe5OysSmjy</t>
  </si>
  <si>
    <t>egxrRxt1wvmpDaKwSbu23</t>
  </si>
  <si>
    <t>FV 22.03 Écosystèmes et habitats naturels non convertis en surfaces agricoles</t>
  </si>
  <si>
    <t>3mzqvFtvshFUd9FG5jPpxS34qytRFn55Pj9v8N6jW9Nd</t>
  </si>
  <si>
    <t>2HYuayP7D4BMSo75oiaXrl</t>
  </si>
  <si>
    <t>6vDiuqvJNOSRl5wyT01Pym</t>
  </si>
  <si>
    <t>FV 22 BIODIVERSITÉ ET HABITATS</t>
  </si>
  <si>
    <t>WIsqyzB7hUCqXcRGmylZ63bwHSjPIiZlDqoQlQa0RcI</t>
  </si>
  <si>
    <t>1rtxDY0UV6J6nTD72lp37g</t>
  </si>
  <si>
    <t>glN2WuTeRW3b5FgXbh8Ta</t>
  </si>
  <si>
    <t>Revalorisation écologique des sites improductifs</t>
  </si>
  <si>
    <t>WIsqyzB7hUCqXcRGmylZ65JMEtkoFWwAZfaa1yaPgBK</t>
  </si>
  <si>
    <t>68w0QanW27g7DC5iiMNgnB</t>
  </si>
  <si>
    <t>7zXnm2lgE6Oh3K9yFP7Gdf</t>
  </si>
  <si>
    <t>FV 22.01 Gestion de la biodiversité et des habitats</t>
  </si>
  <si>
    <t>WIsqyzB7hUCqXcRGmylZ64AISrwQ9WCshrlYBBrxvLA</t>
  </si>
  <si>
    <t>3eE3Q3pAc6KiMjhWeHYlIc</t>
  </si>
  <si>
    <t>5OZ3Oy0MVM5jXao9ZvAlrA</t>
  </si>
  <si>
    <t>FV 18 STATUT GLOBALG.A.P.</t>
  </si>
  <si>
    <t>WIsqyzB7hUCqXcRGmylZ6SAqaQFjpGvk0dxFTZIzwA</t>
  </si>
  <si>
    <t>yNNnfi8cIVXTWlcpFs9Ve</t>
  </si>
  <si>
    <t>4gUkP5eS8EnUG0fKZ0tMiZ</t>
  </si>
  <si>
    <t xml:space="preserve">FV 07 PROPRIÉTÉ PARALLÈLE, TRAÇABILITÉ ET SÉPARATION </t>
  </si>
  <si>
    <t>5J6Wg6hIOJWcbwRBTKjslF5TvyR0UgB0EOmnMkFaZftX</t>
  </si>
  <si>
    <t>73mmIJbLFA6st0OtTEqZWp</t>
  </si>
  <si>
    <t>5QTGwGTKitdKuEwjmkCJSy</t>
  </si>
  <si>
    <t>FV 31 LUTTE INTÉGRÉE</t>
  </si>
  <si>
    <t>57pN9EDRNJdtiagduP3fZW50xAgBpMLFLITAgXsZZZlg</t>
  </si>
  <si>
    <t>2qY4MoLxFUnCA4vo1wdvyU</t>
  </si>
  <si>
    <t>30jEVEr91nZpdd9cxyULwz</t>
  </si>
  <si>
    <t>FV 27 ORGANISMES GÉNÉTIQUEMENT MODIFIÉS</t>
  </si>
  <si>
    <t>57pN9EDRNJdtiagduP3fZW2WGH0RWY1OjvoJuoSirwHO</t>
  </si>
  <si>
    <t>5qNS7lYI1ESLWc7l6Zqgt0</t>
  </si>
  <si>
    <t>14lJpH5qVsP8C976yuQrDU</t>
  </si>
  <si>
    <t>FV 28.03 Substrats</t>
  </si>
  <si>
    <t>57pN9EDRNJdtiagduP3fZW2JbpD7n1ziHSr2bVcKMSYA</t>
  </si>
  <si>
    <t>yeoigpicR7Kj80FVFSVQ7</t>
  </si>
  <si>
    <t>2g5JReDfSpzAHl16771ew5</t>
  </si>
  <si>
    <t>FV 28.02 Fumigation des sols</t>
  </si>
  <si>
    <t>57pN9EDRNJdtiagduP3fZW1dk4ytnQWjHBvg1ln8HjTF</t>
  </si>
  <si>
    <t>4OOlpygsKUozIPIQvZRS7K</t>
  </si>
  <si>
    <t>1DSOMfBwEJ7NMTIzs3yO1i</t>
  </si>
  <si>
    <t>FV 29.04 Teneur en nutriments</t>
  </si>
  <si>
    <t>57pN9EDRNJdtiagduP3fZW49eZzszjuUC0B6uHMRpoza</t>
  </si>
  <si>
    <t>3hK2y2UNLfHoppHPAnHM03</t>
  </si>
  <si>
    <t>7HDQtIsDtzns0bD1ntR0eP</t>
  </si>
  <si>
    <t>FV 08 BILAN MATIÈRE</t>
  </si>
  <si>
    <t>57pN9EDRNJdtiagduP3fZW5XwbzZtEM8lBOyfvXXxdDp</t>
  </si>
  <si>
    <t>2LnFemyn1mQ3dMrtNShc5B</t>
  </si>
  <si>
    <t>5ZEbtYAwaiK1X4qvVH0ye8</t>
  </si>
  <si>
    <t>FV 09 RAPPEL ET RETRAIT</t>
  </si>
  <si>
    <t>57pN9EDRNJdtiagduP3fZW4QOHCspm1xB86DGAUYDjRE</t>
  </si>
  <si>
    <t>4AUkUX1Ed6iGItHig18e1A</t>
  </si>
  <si>
    <t>1gpvHRL3jcuK0YTVBxeDJK</t>
  </si>
  <si>
    <t>FV 19 HYGIÈNE</t>
  </si>
  <si>
    <t>57pN9EDRNJdtiagduP3fZW5ct5fM0HqC0lCNZYddSQSP</t>
  </si>
  <si>
    <t>5qL5D1YSZyjAfehlrFEA4J</t>
  </si>
  <si>
    <t>2o0PHrjwVpc8TxdOBpkPzy</t>
  </si>
  <si>
    <t>FV 16 FRAUDES ALIMENTAIRES</t>
  </si>
  <si>
    <t>57pN9EDRNJdtiagduP3fZW3ag7qg4fpn4nxKeaoiBogr</t>
  </si>
  <si>
    <t>2LfV72LvddlAa8kU9pelkw</t>
  </si>
  <si>
    <t>48EClxc2uJIvBOW8IlSEPt</t>
  </si>
  <si>
    <t>FV 15 PROTECTION DES PRODUITS ALIMENTAIRES</t>
  </si>
  <si>
    <t>Rm2o1gaBaALvlfFEiYrMu1zH3ajr9ldfV66pKaz5uSC</t>
  </si>
  <si>
    <t>5yJSOcTVR8gZAhpSpE27lE</t>
  </si>
  <si>
    <t>6PzSKiJw1bRFye5uX49taK</t>
  </si>
  <si>
    <t>FV 05 SPÉCIFICATIONS, FOURNISSEURS ET GESTION DES STOCKS</t>
  </si>
  <si>
    <t>Rm2o1gaBaALvlfFEiYrMu110oWX79i6mbT4bTqOXnsF</t>
  </si>
  <si>
    <t>1TkJSLMhtf1FXiHyFrmEpa</t>
  </si>
  <si>
    <t>7bt3lOtOqh5dlKm5Rqrjx4</t>
  </si>
  <si>
    <t>FV 14 DÉCLARATION DE POLITIQUE DE SÉCURITÉ SANITAIRE DES ALIMENTS</t>
  </si>
  <si>
    <t>Rm2o1gaBaALvlfFEiYrMu4eKy1DGXi4so3zRzyqThnJ</t>
  </si>
  <si>
    <t>5ZmQCZZcuTzxuWKzHPecnl</t>
  </si>
  <si>
    <t>31r3O7m6YdmvyCuOWIOMh6</t>
  </si>
  <si>
    <t>FV 12 TESTS ET ANALYSES EN LABORATOIRE</t>
  </si>
  <si>
    <t>Rm2o1gaBaALvlfFEiYrMu7ctYNkkwyMaJhUZotDNFjC</t>
  </si>
  <si>
    <t>5f1unFnjf9XRdMc3gNiJtp</t>
  </si>
  <si>
    <t>6l21qjBupUIUO8XLCiUEef</t>
  </si>
  <si>
    <t>FV 02 PLAN D’AMÉLIORATION CONTINUE</t>
  </si>
  <si>
    <t>Rm2o1gaBaALvlfFEiYrMu6jeCGSSXYJzTftXx8cbHUd</t>
  </si>
  <si>
    <t>6AAKJ3LgDpE7IG4YAqQOKs</t>
  </si>
  <si>
    <t>76Up1Jlz2ogKdKXUH1J3L</t>
  </si>
  <si>
    <t>FV 01 DOCUMENTATION INTERNE</t>
  </si>
  <si>
    <t>Rm2o1gaBaALvlfFEiYrMu6XDlMJZ8YZa4z9YpSWG2pO</t>
  </si>
  <si>
    <t>6mCnaLW9OtV3xpBSYq1P6R</t>
  </si>
  <si>
    <t>1LqxqbMnYmX3O47nTDkHLF</t>
  </si>
  <si>
    <t>FV 11 PRODUITS NON CONFORMES</t>
  </si>
  <si>
    <t>57pN9EDRNJdtiagduP3fZW4tsSAXoTqULXFfkPGQuphj</t>
  </si>
  <si>
    <t>6PGQqtXv2MC5ksCBDotJ6h</t>
  </si>
  <si>
    <t>36VGW0OgI5dbYuNy8pN1X4</t>
  </si>
  <si>
    <t>FV 10 RÉCLAMATIONS</t>
  </si>
  <si>
    <t>5AYuYvAyD5dx1XUm0wkNUh5TvyR0UgB0EOmnMkFaZftX</t>
  </si>
  <si>
    <t>1dG8d76WeQtZj6ZhH7zFvX</t>
  </si>
  <si>
    <t>78fF8J8n8uDPsOxFl12Alc</t>
  </si>
  <si>
    <t>FV 32.07 Analyse des résidus</t>
  </si>
  <si>
    <t>5y6C5KZtGFA5bRC3q2nOtJ5TvyR0UgB0EOmnMkFaZftX</t>
  </si>
  <si>
    <t>3o4fB4IpD89LcJNP1PcaqR</t>
  </si>
  <si>
    <t>4YYEAFlKQL7dZttPmpxB2F</t>
  </si>
  <si>
    <t>FV 30.01 Évaluations des risques pour les usages de l’eau et plan de gestion</t>
  </si>
  <si>
    <t>WIsqyzB7hUCqXcRGmylZ66DLYBu74pUsP9h2Tk6aE8b</t>
  </si>
  <si>
    <t>4YFwKmf2KWSpX12tY4wUWy</t>
  </si>
  <si>
    <t>696jSQYmLVDJoD3UnofwTY</t>
  </si>
  <si>
    <t>FV 30 GESTION DE L’EAU</t>
  </si>
  <si>
    <t>3ov8Ci8FQzD3sYIYu2RpnL25ufr7Onk7JPdSt2laMS29</t>
  </si>
  <si>
    <t>6vNkpAgb9tyedueQqK0qUL</t>
  </si>
  <si>
    <t>7GSUGbBCg0zqqdO3nIYknt</t>
  </si>
  <si>
    <t>FV 30.04 Stockage de l’eau</t>
  </si>
  <si>
    <t>3ov8Ci8FQzD3sYIYu2RpnL55PwbCfLEsH487m0LGfq8G</t>
  </si>
  <si>
    <t>4ooHdrCZe01RstIqSrV18y</t>
  </si>
  <si>
    <t>253gbk0kdnSSFyQX6iFKWy</t>
  </si>
  <si>
    <t>FV 30.05 Qualité de l’eau</t>
  </si>
  <si>
    <t>38FoI2x9MvJMWYmW9A94FPBNyveclVEQj4HZroYIsSp</t>
  </si>
  <si>
    <t>5u8bHkfqKowCCM9WUABzET</t>
  </si>
  <si>
    <t>6aZY7458MgGAXucrp2rDfj</t>
  </si>
  <si>
    <t>FV 30.06 Prévisions d’irrigation et conservation des enregistrements</t>
  </si>
  <si>
    <t>Rm2o1gaBaALvlfFEiYrMu1YjodcLkPXYuUVJv2kTcFk</t>
  </si>
  <si>
    <t>6hB3MkD70WoxXFovO1Myl1</t>
  </si>
  <si>
    <t>5U9xxekFJ28sU2NwdkP9u8</t>
  </si>
  <si>
    <t>FV 30.02 Sources d’eau</t>
  </si>
  <si>
    <t>WIsqyzB7hUCqXcRGmylZ631MnP6cupxhwzTJCfEX2C0</t>
  </si>
  <si>
    <t>2c0UBVv0ssw8RkT3Qltabw</t>
  </si>
  <si>
    <t>uzn8UMxTkF1w7M3FTD0sW</t>
  </si>
  <si>
    <t>FV 30.03 Utilisation rationnelle de l’eau sur l’exploitation</t>
  </si>
  <si>
    <t>57pN9EDRNJdtiagduP3fZW5E9apgdIabjK9U9O52kP3v</t>
  </si>
  <si>
    <t>39wDev6h9D8oDsJBEecAWl</t>
  </si>
  <si>
    <t>6v0SS1OCIEL11DaUsdV8qY</t>
  </si>
  <si>
    <t>FV 33.05 Étiquetage du produit</t>
  </si>
  <si>
    <t>3mzqvFtvshFUd9FG5jPpxS3it1MDZers0ZhAZZAMnlhX</t>
  </si>
  <si>
    <t>Hjdhpd4Y2LuyPWKnGTrmO</t>
  </si>
  <si>
    <t>6SSbkfthK0LYaxbv5b14GB</t>
  </si>
  <si>
    <t>FV 33 TRAITEMENT ET MANIPULATION POST-RÉCOLTE</t>
  </si>
  <si>
    <t>2oNaOXs0DVeMiQZPYCn5r75TvyR0UgB0EOmnMkFaZftX</t>
  </si>
  <si>
    <t>hO2NOQ26gywBTlsxbcq9O</t>
  </si>
  <si>
    <t>Cewd3FqcwBMtVtTDK4h9s</t>
  </si>
  <si>
    <t>FV 33.01 Zones de conditionnement (dans les champs ou dans les installations) et de stockage</t>
  </si>
  <si>
    <t>538rGD6MQerNMNSCfcYCp75TvyR0UgB0EOmnMkFaZftX</t>
  </si>
  <si>
    <t>3V71ubGcYzgTqb49BoKEWy</t>
  </si>
  <si>
    <t>1OZTzJWvKeCm4lQLj2de5o</t>
  </si>
  <si>
    <t>FV 33.04 Lutte contre les nuisibles</t>
  </si>
  <si>
    <t>1o8mD6EnK5wQwCEJoONfYj5TvyR0UgB0EOmnMkFaZftX</t>
  </si>
  <si>
    <t>58WTVNVDK4Ume50K5PgLp8</t>
  </si>
  <si>
    <t>5TLexd3GI3AjZkCglPj3h5</t>
  </si>
  <si>
    <t xml:space="preserve">FV 33.07 Air et gaz comprimés </t>
  </si>
  <si>
    <t>hQNd2uxITz3h9L5NA0Esq5TvyR0UgB0EOmnMkFaZftX</t>
  </si>
  <si>
    <t>3xlZz6JmRE4HFuwrRO1r2S</t>
  </si>
  <si>
    <t>1vk62VlZg3Zq6bcgLfSxGJ</t>
  </si>
  <si>
    <t>FV 33.06 Programme de surveillance de l’environnement</t>
  </si>
  <si>
    <t>7M8kd0W9wjpA8V5QSHHaVd5TvyR0UgB0EOmnMkFaZftX</t>
  </si>
  <si>
    <t>3i65Y6w8pawwjTCuz8gb8</t>
  </si>
  <si>
    <t>7h4leQtnNFBbHHWbgN8lXM</t>
  </si>
  <si>
    <t>FV 33.02 Corps étrangers</t>
  </si>
  <si>
    <t>6fz1ZcgpxCeEz3mRGrevNc5TvyR0UgB0EOmnMkFaZftX</t>
  </si>
  <si>
    <t>5ezBOW4OM7h3xswjobcn8m</t>
  </si>
  <si>
    <t>5RnRCz8ee4Zl9QUgeRKTHd</t>
  </si>
  <si>
    <t>FV 33.03 Contrôle de la température et de l'humidité</t>
  </si>
  <si>
    <t>seSMMRr8dVZQE1tIIM2oM5TvyR0UgB0EOmnMkFaZftX</t>
  </si>
  <si>
    <t>7mTvLK77vxTlPW7BXvRIOf</t>
  </si>
  <si>
    <t>FO 02.05 Utilisation du logo</t>
  </si>
  <si>
    <t>19R27icHjrePmOqhbMVB4F5TvyR0UgB0EOmnMkFaZftX</t>
  </si>
  <si>
    <t>2pHZJgTGPA84Xwpm4WJaxJ</t>
  </si>
  <si>
    <t>FO 02 TRAÇABILITÉ</t>
  </si>
  <si>
    <t>bxrVXJ4xWVl7PtHasGENb5TvyR0UgB0EOmnMkFaZftX</t>
  </si>
  <si>
    <t>2tePLGGbiJv3jtJZF5CIfx</t>
  </si>
  <si>
    <t>FO 03.01 Plants et semences</t>
  </si>
  <si>
    <t>7w9H6anypUchjmMOZrr9fi5TvyR0UgB0EOmnMkFaZftX</t>
  </si>
  <si>
    <t>5nrqZ7t89mfk2UA6vzgGcN</t>
  </si>
  <si>
    <t>FO 03 PLANTS ET SEMENCES</t>
  </si>
  <si>
    <t>3Ff44zJMwGkTtn6xQrauV05TvyR0UgB0EOmnMkFaZftX</t>
  </si>
  <si>
    <t>5t5wsyqtNc24tecbhYhTvh</t>
  </si>
  <si>
    <t>FO 09 GESTION DES DÉCHETS</t>
  </si>
  <si>
    <t>LIlGAXC7dgnKPjxv0CHy95TvyR0UgB0EOmnMkFaZftX</t>
  </si>
  <si>
    <t>5LfsN14hZxjJrC1qVhlfHB</t>
  </si>
  <si>
    <t>FO 08.02 Traitements post-récolte</t>
  </si>
  <si>
    <t>3J24Glrer1437lwsauUMDz5TvyR0UgB0EOmnMkFaZftX</t>
  </si>
  <si>
    <t>hcFw5wMLFaiExYWIuW3HR</t>
  </si>
  <si>
    <t>FO 08 APRÈS LA RÉCOLTE</t>
  </si>
  <si>
    <t>3REBipJjMBilm8fOUb7AAk5TvyR0UgB0EOmnMkFaZftX</t>
  </si>
  <si>
    <t>6ove6rRf30wOh0RFzdNX5o</t>
  </si>
  <si>
    <t>FO 12.01 Santé et sécurité des travailleurs</t>
  </si>
  <si>
    <t>5QcqRKjyugITtX9F5mWxJx5TvyR0UgB0EOmnMkFaZftX</t>
  </si>
  <si>
    <t>3Ev1KFMhyrnTFo21odXMFb</t>
  </si>
  <si>
    <t>FO 12 SANTÉ ET SÉCURITÉ DES TRAVAILLEURS</t>
  </si>
  <si>
    <t>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t>
  </si>
  <si>
    <t>1NXB83vWchkgtYCMUnCsww4vucxRo0LZSSTw9GJs9K5C</t>
  </si>
  <si>
    <t>2r0PKamibVjT154Mt6ZyZr</t>
  </si>
  <si>
    <t xml:space="preserve">FO 07.07 Produits phytopharmaceutiques périmés </t>
  </si>
  <si>
    <t>1NXB83vWchkgtYCMUnCsww3xDgKt7CA6fhZm7YTtTFG0</t>
  </si>
  <si>
    <t>5FrsC2nPPjN1tPrqF38xnE</t>
  </si>
  <si>
    <t>FO 07 LES PRODUITS PHYTOPHARMACEUTIQUES</t>
  </si>
  <si>
    <t>1NXB83vWchkgtYCMUnCswwppb9y4rPwbUUBCj5QAkxS</t>
  </si>
  <si>
    <t>59FpkfZMxeZJmF6taxFjwS</t>
  </si>
  <si>
    <t>FO 07.03 Élimination du surplus de mélange préparé pour l’application</t>
  </si>
  <si>
    <t>1NXB83vWchkgtYCMUnCsww67jQXmb714JA7JO68yT9WJ</t>
  </si>
  <si>
    <t>4X9BF4KV3KpGvjFEy9t02S</t>
  </si>
  <si>
    <t>FO 07.06 Conteneurs de produits phytopharmaceutiques vides</t>
  </si>
  <si>
    <t>1NXB83vWchkgtYCMUnCsww6vMdfJ8gSRxB94Qur9PIUJ</t>
  </si>
  <si>
    <t>2aIuef5OdB7kGvevIlVid9</t>
  </si>
  <si>
    <t>FO 07.04 Stockage des produits phytopharmaceutiques et des produits de traitement post-récolte</t>
  </si>
  <si>
    <t>1NXB83vWchkgtYCMUnCsww65YhqSh0effwCLgSU5PKWi</t>
  </si>
  <si>
    <t>qZvs4TjomzUExYXBkpMKW</t>
  </si>
  <si>
    <t>FO 01.04 Formation et attribution des responsabilités</t>
  </si>
  <si>
    <t>3teX4BYt2AW8sJqpMJrRZD5TvyR0UgB0EOmnMkFaZftX</t>
  </si>
  <si>
    <t>5T3UvZaLT1LryLjS4jgcrV</t>
  </si>
  <si>
    <t xml:space="preserve">FO 01 GESTION </t>
  </si>
  <si>
    <t>3teX4BYt2AW8sJqpMJrRZD6gNXFot9bj2qIYf6UMlESC</t>
  </si>
  <si>
    <t>67Rg4LUUS8mYWayFKFeccw</t>
  </si>
  <si>
    <t xml:space="preserve">FO 07.08 Application d’autres substances </t>
  </si>
  <si>
    <t>3teX4BYt2AW8sJqpMJrRZD1BZRMD4dae6RuHe1e220IE</t>
  </si>
  <si>
    <t>6LU9T2x3GUeO9PkWkr9LvE</t>
  </si>
  <si>
    <t xml:space="preserve">FO 07.02 Enregistrements d’application </t>
  </si>
  <si>
    <t>iX5cwfCbucoiOoSsaucW15TvyR0UgB0EOmnMkFaZftX</t>
  </si>
  <si>
    <t>40IDuslcek7Wi4kOcQqOH5</t>
  </si>
  <si>
    <t>FO 07.01 Choix des produits phytopharmaceutiques</t>
  </si>
  <si>
    <t>iX5cwfCbucoiOoSsaucW14cLbnSmkp5Cb5himLWnflc</t>
  </si>
  <si>
    <t>3HiLPY3tc1HNXh1gmlfFbz</t>
  </si>
  <si>
    <t>FO 04.07 Stockage des engrais et biostimulants</t>
  </si>
  <si>
    <t>iX5cwfCbucoiOoSsaucW16cqHYchodcu4mfags7nEfI</t>
  </si>
  <si>
    <t>vn5z8mrMlS4ioHBCD4AeP</t>
  </si>
  <si>
    <t>FO 04 SOLS, NUTRITION DES PLANTES ET ENGRAIS</t>
  </si>
  <si>
    <t>1sjYNSfPgvLzeUoltfbbdl5TvyR0UgB0EOmnMkFaZftX</t>
  </si>
  <si>
    <t>40x6bn3DPLMkitJJ1rHzLG</t>
  </si>
  <si>
    <t>FO 04.06 Enregistrements d’application</t>
  </si>
  <si>
    <t>4riK5U0xPiGEWHpHRmn4Nr5TvyR0UgB0EOmnMkFaZftX</t>
  </si>
  <si>
    <t>2o53cxprZfNYjtrRLARqPe</t>
  </si>
  <si>
    <t>FO 04.05 Teneur en nutriments</t>
  </si>
  <si>
    <t>4riK5U0xPiGEWHpHRmn4Nr3DacSTY4JYjnci5zdyhJco</t>
  </si>
  <si>
    <t>6D7XlpsfOTAtAS415druSY</t>
  </si>
  <si>
    <t xml:space="preserve">FO 03.04 Période de transition </t>
  </si>
  <si>
    <t>4riK5U0xPiGEWHpHRmn4Nr5H57GE3E0oeJiTQUwzLR4e</t>
  </si>
  <si>
    <t>78vweBqIAPgNjyuDvL5tQW</t>
  </si>
  <si>
    <t>FO 03.02 Traitements chimiques, pelliculages et enrobages</t>
  </si>
  <si>
    <t>4riK5U0xPiGEWHpHRmn4NrTNECOkMrplT0VST5e7LlI</t>
  </si>
  <si>
    <t>6axYXAy7Yu1eJic25oc7jd</t>
  </si>
  <si>
    <t>FO 07.09 Équipements</t>
  </si>
  <si>
    <t>5ZsnePvk5YgFXWZV6SeLdd5TvyR0UgB0EOmnMkFaZftX</t>
  </si>
  <si>
    <t>5Q3aemgYbztipmapDUzbAq</t>
  </si>
  <si>
    <t>FO 13 BIEN-ÊTRE DES TRAVAILLEURS</t>
  </si>
  <si>
    <t>7ue3ZV8NziRZnY4dzUsISX5TvyR0UgB0EOmnMkFaZftX</t>
  </si>
  <si>
    <t>5mIblZRyfNdC1gOQNXaVhW</t>
  </si>
  <si>
    <t xml:space="preserve">FO 10 BIODIVERSITÉ
</t>
  </si>
  <si>
    <t>35yeNtmczlcF0LL6aw5z155TvyR0UgB0EOmnMkFaZftX</t>
  </si>
  <si>
    <t>2I3a6saOrNcDjLiwnbyc1J</t>
  </si>
  <si>
    <t>FO 02.01 Traçabilité</t>
  </si>
  <si>
    <t>6ODApAejiQtNrOwOQO5Tai5TvyR0UgB0EOmnMkFaZftX</t>
  </si>
  <si>
    <t>65eMYjfTV3cmvpL1heqaBJ</t>
  </si>
  <si>
    <t xml:space="preserve">FO 04.01 Conservation des sols
</t>
  </si>
  <si>
    <t>Une bonne gestion du sol assure, à long terme, la fertilité des terres et leur rendement, et contribue à leur rentabilité. Non applicable aux cultures hors sol (par exemple les cultures hydroponiques ou les plants en pots).</t>
  </si>
  <si>
    <t>22fWhXIF7ToLyYWekldl825TvyR0UgB0EOmnMkFaZftX</t>
  </si>
  <si>
    <t>7KTNT5W2dnohnL5waZkYY2</t>
  </si>
  <si>
    <t xml:space="preserve">FO 11 EFFICIENCE ÉNERGÉTIQUE </t>
  </si>
  <si>
    <t>6r5HimlyZ0M2nrD6K2tkEv2rWrYhbbVlHZkKXd3fJaOG</t>
  </si>
  <si>
    <t>Oe1ablyCFkYTPh0hD5hws</t>
  </si>
  <si>
    <t>FO 04.04 Besoins nutritionnels</t>
  </si>
  <si>
    <t>6r5HimlyZ0M2nrD6K2tkEv4LkoX8uL7IKysZNtMA9ACA</t>
  </si>
  <si>
    <t>6l8T1OwYI1xOmNZdJ6Oe4e</t>
  </si>
  <si>
    <t>FO 02.02 Propriété parallèle</t>
  </si>
  <si>
    <t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t>
  </si>
  <si>
    <t>6r5HimlyZ0M2nrD6K2tkEv68QqPVS7uQ4h17EehtW3dB</t>
  </si>
  <si>
    <t>D1P1Goj92jYoNU4WguRQW</t>
  </si>
  <si>
    <t>FO 02.04 Statut GLOBALG.A.P.</t>
  </si>
  <si>
    <t>4C2gsJHZv4iinAHFdFqzqK1VqzFhqArY3cojASXB90xU</t>
  </si>
  <si>
    <t>3AUALHBmd06oM88tMS9jZe</t>
  </si>
  <si>
    <t>FO 07.05 Manipulation des produits phytopharmaceutiques</t>
  </si>
  <si>
    <t>4C2gsJHZv4iinAHFdFqzqK5YUhVcJlBJEi7I8LspLadi</t>
  </si>
  <si>
    <t>5EvAdfrPlA0NW2KYET1Ogy</t>
  </si>
  <si>
    <t>FO 01.02 Activités sous-traitées</t>
  </si>
  <si>
    <t>4C2gsJHZv4iinAHFdFqzqK6tORAFbgXTHTA03U5KBq2e</t>
  </si>
  <si>
    <t>794ci54zUVeeTyCkKxaIDB</t>
  </si>
  <si>
    <t>FO 12.03 Équipements de protection individuelle</t>
  </si>
  <si>
    <t>4C2gsJHZv4iinAHFdFqzqK4hGEPqL5l7s3DOLYKtvmbC</t>
  </si>
  <si>
    <t>1q2hGGDrL7xPbQ1LvXpV26</t>
  </si>
  <si>
    <t>FO 12.02 Risques et premiers secours</t>
  </si>
  <si>
    <t>4C2gsJHZv4iinAHFdFqzqK3wx6HUisx5HDpRwFvCTwWN</t>
  </si>
  <si>
    <t>3T9Lafr1Dn5eaj06Z1a1Bn</t>
  </si>
  <si>
    <t>FO 04.02 Fumigation des sols</t>
  </si>
  <si>
    <t>4C2gsJHZv4iinAHFdFqzqK3uom9p3qca6ax7AaTTK2QT</t>
  </si>
  <si>
    <t>qp2SWgp44Toj1oTs4KmKI</t>
  </si>
  <si>
    <t>FO 04.03 Substrats</t>
  </si>
  <si>
    <t>4C2gsJHZv4iinAHFdFqzqK1wFLkLpapYX6o9clnCsMpf</t>
  </si>
  <si>
    <t>79dQtq6ga2pL5svjyI9vwJ</t>
  </si>
  <si>
    <t>FO 03.03 Organismes génétiquement modifiés</t>
  </si>
  <si>
    <t>4C2gsJHZv4iinAHFdFqzqK5aNPbKKRWAA60MBjo0xV4c</t>
  </si>
  <si>
    <t>sRjWGUiOhcqw76XsR8gAI</t>
  </si>
  <si>
    <t>FO 06 LUTTE INTÉGRÉE</t>
  </si>
  <si>
    <t>4C2gsJHZv4iinAHFdFqzqK2Uopg36JNeaciZYcYszEzl</t>
  </si>
  <si>
    <t>01tN17HCTCOfRqB0HpKw6Y</t>
  </si>
  <si>
    <t>FO 02.03 Bilan matière</t>
  </si>
  <si>
    <t>6wlTC8ogftkq4iCmKwM5w91QBze7NaIYiHw7VdVlbt4H</t>
  </si>
  <si>
    <t>1KTkWDhfrJeGjNaGLlu9N0</t>
  </si>
  <si>
    <t>FO 01.08 Rappel et retrait</t>
  </si>
  <si>
    <t>6wlTC8ogftkq4iCmKwM5w962pcFPkt77OZum9a77v4Bc</t>
  </si>
  <si>
    <t>5xEVaZMRr4rPr0X5emTIed</t>
  </si>
  <si>
    <t>FO 01.03 Documentation interne</t>
  </si>
  <si>
    <t>6wlTC8ogftkq4iCmKwM5w95WJHGPTTWb7MtMDRBmMa6c</t>
  </si>
  <si>
    <t>37fXovEh91vOo3rWoXQeeB</t>
  </si>
  <si>
    <t>FO 01.01 Historique du site</t>
  </si>
  <si>
    <t>6wlTC8ogftkq4iCmKwM5w9198tyEsFhpRSGa7ciBtswI</t>
  </si>
  <si>
    <t>2hLNcKAKs5NIk2b92G5cU2</t>
  </si>
  <si>
    <t>FO 01.07 Produits non conformes</t>
  </si>
  <si>
    <t>6wlTC8ogftkq4iCmKwM5w9zq9mC4X4axaBhi2FBiFDN</t>
  </si>
  <si>
    <t>5KtGpFDOZJqtfY2fIRqZm8</t>
  </si>
  <si>
    <t>FO 01.05 Exigences des clients</t>
  </si>
  <si>
    <t>6wlTC8ogftkq4iCmKwM5w910c0y7GWMTWtoirCquzgD2</t>
  </si>
  <si>
    <t>SEQt0LTaINvR7ShWuB8sk</t>
  </si>
  <si>
    <t>FO 08.01 Qualité de l’eau utilisée après la récolte</t>
  </si>
  <si>
    <t>awxbzDqiAc5w5F9Xaavfk5TvyR0UgB0EOmnMkFaZftX</t>
  </si>
  <si>
    <t>6ppjGKAbGM5VIqSujIYrHY</t>
  </si>
  <si>
    <t>FO 05.04 Qualité de l’eau</t>
  </si>
  <si>
    <t>7DAWrJ4FEll4vr7SY3agoa5TvyR0UgB0EOmnMkFaZftX</t>
  </si>
  <si>
    <t>23ZO57D7EyypjkkiWSWNQk</t>
  </si>
  <si>
    <t>FO 05 GESTION DE L’EAU</t>
  </si>
  <si>
    <t>Ttg0N6A2FwKCNo4IteaLK5TvyR0UgB0EOmnMkFaZftX</t>
  </si>
  <si>
    <t>4DXJBMYXEpyZXy4TyT4YQR</t>
  </si>
  <si>
    <t>FO 05.02 Calcul des besoins en matière d’irrigation</t>
  </si>
  <si>
    <t>1w2d3I6CuKthFEEDJPAfK25TvyR0UgB0EOmnMkFaZftX</t>
  </si>
  <si>
    <t>4QXLZknWQnGgnf1s2Squ4p</t>
  </si>
  <si>
    <t>FO 05.03 Conservation des enregistrements</t>
  </si>
  <si>
    <t>2B20jqk2goXcNqV2HX9qhe5TvyR0UgB0EOmnMkFaZftX</t>
  </si>
  <si>
    <t>4IFbSwjHov4J6TAVK47Q5l</t>
  </si>
  <si>
    <t xml:space="preserve">FO 05.01 Sources d’eau
</t>
  </si>
  <si>
    <t>MyNM2sLtxWP06FudRhDir5TvyR0UgB0EOmnMkFaZftX</t>
  </si>
  <si>
    <t>3TZ8Abr9rBhG4b2REuJghw</t>
  </si>
  <si>
    <t>FO 01.06 Réclamations</t>
  </si>
  <si>
    <t>7EkiTjscQQ9YBuIWe6RZFk5TvyR0UgB0EOmnMkFaZftX</t>
  </si>
  <si>
    <t>6Zw0pPyeSgJ417YfAqafgC</t>
  </si>
  <si>
    <t>6NkzRvY2LtIEq9u93VYbsg</t>
  </si>
  <si>
    <t>AQ 23 LUTTE CONTRE LES NUISIBLES</t>
  </si>
  <si>
    <t>78lhTFJm2kvuowgAOftnD05TvyR0UgB0EOmnMkFaZftX</t>
  </si>
  <si>
    <t>3HkHCaJAY8U3Pyyr510VNm</t>
  </si>
  <si>
    <t>12xtoMmsI7QQenkWEVMZAu</t>
  </si>
  <si>
    <t xml:space="preserve">AQ 20.08 Biosécurité
</t>
  </si>
  <si>
    <t>En complément des exigences en matière de protection des produits alimentaires, voir la section AQ 10.</t>
  </si>
  <si>
    <t>6NkzRvY2LtIEq9u93VYbsg5TvyR0UgB0EOmnMkFaZftX</t>
  </si>
  <si>
    <t>5uCJ7ub4A2ZDh3r7ebhDDD</t>
  </si>
  <si>
    <t>4pvzWZLf4r0AsvpuWuoYAC</t>
  </si>
  <si>
    <t>AQ 20 BIEN-ÊTRE , GESTION ET ÉLEVAGE DES ESPÈCES D’AQUACULTURE (à toutes les étapes de la chaîne de production)</t>
  </si>
  <si>
    <t>Tout problème de bien-être des espèces d’aquaculture constaté au cours de l’auto-évaluation/audit interne mené par le producteur doit être résolu de manière appropriée dans les plus brefs délais.</t>
  </si>
  <si>
    <t>4G6L5rXAv5opyJXaaJSspR2VMR7eFBhsXQA1k8IjqWQx</t>
  </si>
  <si>
    <t>3dbFdi5Qo6RlC4NEidRfe2</t>
  </si>
  <si>
    <t>5SgdbGCqfnJhgVdCZaO52C</t>
  </si>
  <si>
    <t xml:space="preserve">AQ 06.04 Usages et élimination de l’eau
</t>
  </si>
  <si>
    <t>Se référer également au point AQ 06.03.02.</t>
  </si>
  <si>
    <t>2jUiyLvMOWJh04zKpLzls87mYXogZyldja1l4zH5Wvh4</t>
  </si>
  <si>
    <t>4tcqaKxItd2UudJKkhirlw</t>
  </si>
  <si>
    <t>3jqGVv62GBsd8KJSjIWQ7X</t>
  </si>
  <si>
    <t>AQ 06 GESTION DE L’ENVIRONNEMENT ET DE LA BIODIVERSITÉ</t>
  </si>
  <si>
    <t>2jUiyLvMOWJh04zKpLzls84JDwCyBH1ImTjbVhIZvTq3</t>
  </si>
  <si>
    <t>f1ADyJdTgZckMF873LBtG</t>
  </si>
  <si>
    <t>4owgIkC6nXLa7lsm0MrLOO</t>
  </si>
  <si>
    <t>AQ 04.01 Santé et sécurité au travail pour les travailleurs</t>
  </si>
  <si>
    <t>4G6L5rXAv5opyJXaaJSspR24wmFn53ZJndoxOd1EgcHe</t>
  </si>
  <si>
    <t>7d1h0m9pz35YRdo6SUeCBJ</t>
  </si>
  <si>
    <t>2jUiyLvMOWJh04zKpLzls8</t>
  </si>
  <si>
    <t>AQ 04 BIEN-ÊTRE GLOBAL DES TRAVAILLEURS : SANTÉ, SÉCURITÉ ET BIEN-ÊTRE AU TRAVAIL</t>
  </si>
  <si>
    <t>2rOCEOZ7FKjNjNArXiLHzT5S5Axhf3c7R5yra1GF3lz</t>
  </si>
  <si>
    <t>6HdXV2n4nPxqhZZHqKk1IB</t>
  </si>
  <si>
    <t>57CpNqy9lJZPIEGl3cpn84</t>
  </si>
  <si>
    <t>AQ 04.02 Formation et attribution des responsabilités</t>
  </si>
  <si>
    <t>2rOCEOZ7FKjNjNArXiLHzT2nHnjQBzxk2jzqTlOcVbMi</t>
  </si>
  <si>
    <t>1GylsZuzswRyx3gGY1kRVP</t>
  </si>
  <si>
    <t>78lhTFJm2kvuowgAOftnD0</t>
  </si>
  <si>
    <t xml:space="preserve">AQ 16 LUTTE CONTRE LES FRAUDES ALIMENTAIRES </t>
  </si>
  <si>
    <t>3htAhHdPv9OtsLHNNhtZxHKwyucNsg6nzI6rjENLt3d</t>
  </si>
  <si>
    <t>4fZ94v0D7Q3k5nMpXDQ1gU</t>
  </si>
  <si>
    <t>2PY4EEd6KbBqNYrQrNPBD4</t>
  </si>
  <si>
    <t>AQ 03 HYGIÈNE</t>
  </si>
  <si>
    <t>6GF3xiweshSSrjhesMZt6f5TvyR0UgB0EOmnMkFaZftX</t>
  </si>
  <si>
    <t>5cdB0Hk0HWWPoe36r10cTG</t>
  </si>
  <si>
    <t>MyNM2sLtxWP06FudRhDir</t>
  </si>
  <si>
    <t>AQ 15 DÉCLARATION DE POLITIQUE DE SÉCURITÉ SANITAIRE DES ALIMENTS</t>
  </si>
  <si>
    <t>2PY4EEd6KbBqNYrQrNPBD45TvyR0UgB0EOmnMkFaZftX</t>
  </si>
  <si>
    <t>39Hes98vGzeLAvKkKTawVO</t>
  </si>
  <si>
    <t>5HjMxha5zh3JmCKzoQNaGT</t>
  </si>
  <si>
    <t>AQ 17 SPÉCIFICATIONS, PRODUITS NON CONFORMES ET AUTORISATION DE PRODUITS SUR L’EXPLOITATION</t>
  </si>
  <si>
    <t>2jUiyLvMOWJh04zKpLzls84owgIkC6nXLa7lsm0MrLOO</t>
  </si>
  <si>
    <t>2nIFvbGDtVjetX4bSd1ieY</t>
  </si>
  <si>
    <t>6GF3xiweshSSrjhesMZt6f</t>
  </si>
  <si>
    <t>AQ 02 DOCUMENTATION INTERNE</t>
  </si>
  <si>
    <t>2jUiyLvMOWJh04zKpLzls857CpNqy9lJZPIEGl3cpn84</t>
  </si>
  <si>
    <t>3C1zcoZhmW10RikKo66Omx</t>
  </si>
  <si>
    <t>7EkiTjscQQ9YBuIWe6RZFk</t>
  </si>
  <si>
    <t>AQ 10 PROTECTION DES PRODUITS ALIMENTAIRES</t>
  </si>
  <si>
    <t>2jUiyLvMOWJh04zKpLzls823vkcq3eLNCd3go9Rkaald</t>
  </si>
  <si>
    <t>1iv5WR7BCTAyGuWtCRpan4</t>
  </si>
  <si>
    <t>4Igs0TcvRtcZaLqERpBzyw</t>
  </si>
  <si>
    <t>AQ 21 PRÉLÈVEMENT ET TESTS SUR LES ESPÈCES D’AQUACULTURE</t>
  </si>
  <si>
    <t>3jqGVv62GBsd8KJSjIWQ7X55ckAD4CZWQhWLcwQj76KJ</t>
  </si>
  <si>
    <t>7t9IyYzQxOwCX1utYaZDrZ</t>
  </si>
  <si>
    <t>3bnauhR2XKWnnmjxnrNJeQ</t>
  </si>
  <si>
    <t>AQ 20.09 Machines et équipements</t>
  </si>
  <si>
    <t>3jqGVv62GBsd8KJSjIWQ7X5SgdbGCqfnJhgVdCZaO52C</t>
  </si>
  <si>
    <t>5zXPfhwhAd1IOsIeHeU5CM</t>
  </si>
  <si>
    <t>1V7OJsLngbMIMF5cpB2lgv</t>
  </si>
  <si>
    <t>AQ 20.03 Traitements</t>
  </si>
  <si>
    <t>2rOCEOZ7FKjNjNArXiLHzT2GgfGeHb0isCXFe3cDafB8</t>
  </si>
  <si>
    <t>3XeWo0HK2q2LIAWuiLq81E</t>
  </si>
  <si>
    <t>69tkf9xTq4aAYbrRMthWNF</t>
  </si>
  <si>
    <t>AQ 20.04 Enregistrement des traitements</t>
  </si>
  <si>
    <t>2rOCEOZ7FKjNjNArXiLHzT2z9eo0DDlV0YPSYz2O8J7r</t>
  </si>
  <si>
    <t>5DRnU7mjS8VCI7Ap2v73CO</t>
  </si>
  <si>
    <t>32bnxD3iuIFgJa6SxSTZZE</t>
  </si>
  <si>
    <t>AQ 20.05 Mortalité</t>
  </si>
  <si>
    <t>2rOCEOZ7FKjNjNArXiLHzT3Zzd9zsLAfuVfEUUYQV7Pd</t>
  </si>
  <si>
    <t>GPN1iO2ZupplHeWuJnm7J</t>
  </si>
  <si>
    <t>6moTS0uCjB77ymqMRrEaKu</t>
  </si>
  <si>
    <t>AQ 20.02 Santé et bien-être des espèces d’aquaculture</t>
  </si>
  <si>
    <t>2rOCEOZ7FKjNjNArXiLHzT11ZC60E3YAtAUx5wNuuXwj</t>
  </si>
  <si>
    <t>6boq5twCHOdIrNojlxuFjG</t>
  </si>
  <si>
    <t>6eaxQshM5yuY2WLlQ8amUS</t>
  </si>
  <si>
    <t>AQ 20.01 Traçabilité et origine des individus</t>
  </si>
  <si>
    <t>3WOTX6z9yCADtqy7fUTDJn5TvyR0UgB0EOmnMkFaZftX</t>
  </si>
  <si>
    <t>VoonZx94STGuLmJNzGHQX</t>
  </si>
  <si>
    <t>1w2d3I6CuKthFEEDJPAfK2</t>
  </si>
  <si>
    <t>AQ 09 PROCÉDURE DE RAPPEL ET DE RETRAIT</t>
  </si>
  <si>
    <t>5HjMxha5zh3JmCKzoQNaGT5TvyR0UgB0EOmnMkFaZftX</t>
  </si>
  <si>
    <t>4rPb6aRnjT1RlOidzZW8NT</t>
  </si>
  <si>
    <t>5mdYYXLIFyNI492xPC4Wrk</t>
  </si>
  <si>
    <t>AQ 19.01 Stockage des composés chimiques</t>
  </si>
  <si>
    <t>6cVkk3FsKVyXw3Axz1X0EJKWseLrLUhPeorCfNWn5jf</t>
  </si>
  <si>
    <t>1Gmj3oSGRRz2wF43jglNiZ</t>
  </si>
  <si>
    <t>4G6L5rXAv5opyJXaaJSspR</t>
  </si>
  <si>
    <t xml:space="preserve">AQ 19 COMPOSÉS CHIMIQUES
</t>
  </si>
  <si>
    <t>Voir la section « Composés chimiques » dans l’introduction.</t>
  </si>
  <si>
    <t>6cVkk3FsKVyXw3Axz1X0EJ55afRttVG4dVUXKLoNoQoe</t>
  </si>
  <si>
    <t>3U9ZVLZyebAQYRVksg1MLP</t>
  </si>
  <si>
    <t>2B20jqk2goXcNqV2HX9qhe</t>
  </si>
  <si>
    <t>AQ 08 RÉCLAMATIONS</t>
  </si>
  <si>
    <t>6cVkk3FsKVyXw3Axz1X0EJ6tiYYI8mKlvSXw5jfqgMdE</t>
  </si>
  <si>
    <t>6DK33hs49O0mVODM44PumI</t>
  </si>
  <si>
    <t>23vkcq3eLNCd3go9Rkaald</t>
  </si>
  <si>
    <t>AQ 04.05 Bien-être des travailleurs</t>
  </si>
  <si>
    <t>4G6L5rXAv5opyJXaaJSspR5mdYYXLIFyNI492xPC4Wrk</t>
  </si>
  <si>
    <t>MfbZ6xSbvl0LIQHCG3HAH</t>
  </si>
  <si>
    <t>Ttg0N6A2FwKCNo4IteaLK</t>
  </si>
  <si>
    <t>AQ 14 BILAN MATIÈRE DE L’EXPLOITATION</t>
  </si>
  <si>
    <t>4pvzWZLf4r0AsvpuWuoYAC6eaxQshM5yuY2WLlQ8amUS</t>
  </si>
  <si>
    <t>2D3gR7aaHx6tnYQQuF1lXz</t>
  </si>
  <si>
    <t>55ckAD4CZWQhWLcwQj76KJ</t>
  </si>
  <si>
    <t>AQ 06.03 Impact sur l’environnement et gestion de l’environnement</t>
  </si>
  <si>
    <t>4pvzWZLf4r0AsvpuWuoYAC6moTS0uCjB77ymqMRrEaKu</t>
  </si>
  <si>
    <t>476rC4cdc9j8oss1h3sXXS</t>
  </si>
  <si>
    <t>2DBDLKNCCHjgeVp2fH2kz4</t>
  </si>
  <si>
    <t>AQ 06.02 Plan d’action contre les matières polluantes et les déchets</t>
  </si>
  <si>
    <t>4pvzWZLf4r0AsvpuWuoYAC1V7OJsLngbMIMF5cpB2lgv</t>
  </si>
  <si>
    <t>3dK0wdZnclzgLIOpYhYOUM</t>
  </si>
  <si>
    <t>2GgfGeHb0isCXFe3cDafB8</t>
  </si>
  <si>
    <t>AQ 07.01 Impact de l’agriculture sur l’environnement et la biodiversité</t>
  </si>
  <si>
    <t>4pvzWZLf4r0AsvpuWuoYAC69tkf9xTq4aAYbrRMthWNF</t>
  </si>
  <si>
    <t>304WayBeH0VzrDds0V9TK0</t>
  </si>
  <si>
    <t>2rOCEOZ7FKjNjNArXiLHzT</t>
  </si>
  <si>
    <t>AQ 07 CONSERVATION</t>
  </si>
  <si>
    <t>4pvzWZLf4r0AsvpuWuoYAC32bnxD3iuIFgJa6SxSTZZE</t>
  </si>
  <si>
    <t>60YTqCQn7FH9usxqAQOiqL</t>
  </si>
  <si>
    <t>3Zzd9zsLAfuVfEUUYQV7Pd</t>
  </si>
  <si>
    <t xml:space="preserve">AQ 07.03 Évasions </t>
  </si>
  <si>
    <t>4pvzWZLf4r0AsvpuWuoYAC65SiBmR9xE6MmZIJH2OMh8</t>
  </si>
  <si>
    <t>3voJYmeY4m9jVUrQOPEIep</t>
  </si>
  <si>
    <t>7DAWrJ4FEll4vr7SY3agoa</t>
  </si>
  <si>
    <t>AQ 11 STATUT GLOBALG.A.P.</t>
  </si>
  <si>
    <t>4pvzWZLf4r0AsvpuWuoYAC4Zl4dLXiCmXFVqnsslPb0x</t>
  </si>
  <si>
    <t>vjS57MJ5nsSkYmlRxSwbF</t>
  </si>
  <si>
    <t>2nHnjQBzxk2jzqTlOcVbMi</t>
  </si>
  <si>
    <t>AQ 07.06 Efficience énergétique</t>
  </si>
  <si>
    <t>L’équipement agricole doit être choisi et entretenu en vue d’une efficience énergétique optimale. Le recours à des sources d’énergie renouvelables devrait être encouragé.</t>
  </si>
  <si>
    <t>4pvzWZLf4r0AsvpuWuoYAC12xtoMmsI7QQenkWEVMZAu</t>
  </si>
  <si>
    <t>6Nj4cfV6ylPpCa0EI9BKKW</t>
  </si>
  <si>
    <t>5S5Axhf3c7R5yra1GF3lz</t>
  </si>
  <si>
    <t>AQ 07.05 Revalorisation écologique des sites improductifs</t>
  </si>
  <si>
    <t>4pvzWZLf4r0AsvpuWuoYAC3bnauhR2XKWnnmjxnrNJeQ</t>
  </si>
  <si>
    <t>1JbLaD4cXHUBhzd0XaNL3n</t>
  </si>
  <si>
    <t>6udigXdkpe8Lswjod4NBOa</t>
  </si>
  <si>
    <t>AQ 01.02 Gestion du site</t>
  </si>
  <si>
    <t>4Igs0TcvRtcZaLqERpBzyw5TvyR0UgB0EOmnMkFaZftX</t>
  </si>
  <si>
    <t>59QewLUkUiVzPdGlfgu21o</t>
  </si>
  <si>
    <t>3htAhHdPv9OtsLHNNhtZxH</t>
  </si>
  <si>
    <t>AQ 01 HISTORIQUE ET GESTION DU SITE</t>
  </si>
  <si>
    <t>6inH5pgUJeX8hyB3EYnjvL3vLjIvLzmFDnyHGwp4sKjy</t>
  </si>
  <si>
    <t>2IpBpucJX7pJDK7yar4Pdz</t>
  </si>
  <si>
    <t>KwyucNsg6nzI6rjENLt3d</t>
  </si>
  <si>
    <t>AQ 01.03 Cadre législatif</t>
  </si>
  <si>
    <t>6inH5pgUJeX8hyB3EYnjvL2lcjWDd2pC4Mxvjx89tTP3</t>
  </si>
  <si>
    <t>4b75QxZajdtzw35yuJYzax</t>
  </si>
  <si>
    <t>24wmFn53ZJndoxOd1EgcHe</t>
  </si>
  <si>
    <t>AQ 19.03 Transport des composés chimiques</t>
  </si>
  <si>
    <t>6inH5pgUJeX8hyB3EYnjvL4WvVgaj0DmqytcECbsfj85</t>
  </si>
  <si>
    <t>LBOB0pVTmEHC3zp2yT9uB</t>
  </si>
  <si>
    <t>4JDwCyBH1ImTjbVhIZvTq3</t>
  </si>
  <si>
    <t>AQ 04.04 Équipements de protection individuelle</t>
  </si>
  <si>
    <t>1YbYgCwF5emApZVepFq1X175ZhDFwSi67hTEERmDGpdT</t>
  </si>
  <si>
    <t>2fxuNtMikwq4pGJPm9UHmp</t>
  </si>
  <si>
    <t>mo9Uog2nl7PhTPO5LbeWt</t>
  </si>
  <si>
    <t>AQ 06.01 Identification des déchets et des matières polluantes</t>
  </si>
  <si>
    <t>1YbYgCwF5emApZVepFq1X12fdp0291AK18VPCACdP0xw</t>
  </si>
  <si>
    <t>2jMIlVn1YjTp2J7QpgwC0e</t>
  </si>
  <si>
    <t>QZfIR1aSAjL2YcUqo376X</t>
  </si>
  <si>
    <t>AQ 12 UTILISATION DU LOGO</t>
  </si>
  <si>
    <t>61TDaidZRAGqCBPGs8ha8G5TX5THcQM5Np1uQ5ItrWLM</t>
  </si>
  <si>
    <t>iRZqmNFK3RvDpleWESvWD</t>
  </si>
  <si>
    <t>2VMR7eFBhsXQA1k8IjqWQx</t>
  </si>
  <si>
    <t>AQ 19.02 Contenants vides et produits chimiques non utilisés</t>
  </si>
  <si>
    <t>61TDaidZRAGqCBPGs8ha8G1aV0zFwSp9AmvxxfeGq2eA</t>
  </si>
  <si>
    <t>ULRbRAkZftwkpBniFH1e3</t>
  </si>
  <si>
    <t>7mYXogZyldja1l4zH5Wvh4</t>
  </si>
  <si>
    <t>AQ 04.03 Risques pour les travailleurs et premiers secours</t>
  </si>
  <si>
    <t>61TDaidZRAGqCBPGs8ha8G6gb3L0lEZN6wO8WjVRr7lV</t>
  </si>
  <si>
    <t>2Oh375nnYEbnQDw1A6DTeg</t>
  </si>
  <si>
    <t>7BbYPU8D5VjuX50wR037bc</t>
  </si>
  <si>
    <t>AQ 01.01 Historique du site</t>
  </si>
  <si>
    <t>12V2s4FpWw8zBFdb1VY42AxbaIyuRHw74GoMT8PbnKx</t>
  </si>
  <si>
    <t>3oVFuQiVBK4m7nEKjxabKy</t>
  </si>
  <si>
    <t>4Zl4dLXiCmXFVqnsslPb0x</t>
  </si>
  <si>
    <t>AQ 20.07 Bassins/étangs</t>
  </si>
  <si>
    <t>12V2s4FpWw8zBFdb1VY42A1oGNflTpAerQDWPIkzL1jE</t>
  </si>
  <si>
    <t>3R09p8j9SBPrd2ZkAKqqPy</t>
  </si>
  <si>
    <t>65SiBmR9xE6MmZIJH2OMh8</t>
  </si>
  <si>
    <t>AQ 20.06 Cages dans les plans d’eau</t>
  </si>
  <si>
    <t>fpZn5YAfrwOfpIHt5wBr75TvyR0UgB0EOmnMkFaZftX</t>
  </si>
  <si>
    <t>WVkyFPGsvsPsC7Lz3bNRP</t>
  </si>
  <si>
    <t>awxbzDqiAc5w5F9Xaavfk</t>
  </si>
  <si>
    <t>AQ 05 ACTIVITÉS SOUS-TRAITÉES (SOUS-TRAITANTS)</t>
  </si>
  <si>
    <t>La sous-traitance consiste à déléguer, ou sous-traiter, une partie des obligations et tâches dans le cadre d’un contrat avec un tiers qualifié de sous-traitant.</t>
  </si>
  <si>
    <t>QZfIR1aSAjL2YcUqo376X5TvyR0UgB0EOmnMkFaZftX</t>
  </si>
  <si>
    <t>fICsjkYrHVr87NAeTjI92</t>
  </si>
  <si>
    <t>3WOTX6z9yCADtqy7fUTDJn</t>
  </si>
  <si>
    <t>AQ 13 PROPRIÉTÉ PARALLÈLE</t>
  </si>
  <si>
    <t>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t>
  </si>
  <si>
    <t>3htAhHdPv9OtsLHNNhtZxH7BbYPU8D5VjuX50wR037bc</t>
  </si>
  <si>
    <t>3wjtllhf2EZ05k7ry5E364</t>
  </si>
  <si>
    <t>11ZC60E3YAtAUx5wNuuXwj</t>
  </si>
  <si>
    <t>AQ 07.04 Zones à haute valeur de conservation</t>
  </si>
  <si>
    <t>3htAhHdPv9OtsLHNNhtZxH6udigXdkpe8Lswjod4NBOa</t>
  </si>
  <si>
    <t>2lIJrvbtPcVuY8RZkfCGAZ</t>
  </si>
  <si>
    <t>3vLjIvLzmFDnyHGwp4sKjy</t>
  </si>
  <si>
    <t>AQ 22.01 Remarques générales</t>
  </si>
  <si>
    <t>3jqGVv62GBsd8KJSjIWQ7Xmo9Uog2nl7PhTPO5LbeWt</t>
  </si>
  <si>
    <t>54b9jNn5l6JshlbKMcZkvo</t>
  </si>
  <si>
    <t>6inH5pgUJeX8hyB3EYnjvL</t>
  </si>
  <si>
    <t xml:space="preserve">AQ 22 GESTION DE L’ALIMENTATION </t>
  </si>
  <si>
    <t>Même si le secteur de l’aquaculture est amené à se développer à l’avenir, il n’est pas souhaitable que le recours aux espèces de poissons fourrage le soit. Un approvisionnement durable, une utilisation plus efficace des ingrédients d’origine marine et le recours à des alternatives aux espèces fourrage représentent des étapes essentielles pour réduire et éliminer les effets indésirables sur l’écosystème marin. Voir le référentiel « Compound Feed Manufacturing » (Fabrication d’aliments composés) de GLOBALG.A.P.</t>
  </si>
  <si>
    <t>3jqGVv62GBsd8KJSjIWQ7X2DBDLKNCCHjgeVp2fH2kz4</t>
  </si>
  <si>
    <t>3CUgz7Cjbz3lVegK48kdwN</t>
  </si>
  <si>
    <t>2lcjWDd2pC4Mxvjx89tTP3</t>
  </si>
  <si>
    <t>AQ 22.02 Enregistrements relatifs aux aliments</t>
  </si>
  <si>
    <t>1kzI7hCCMY4wQOFQmIPOPD5TvyR0UgB0EOmnMkFaZftX</t>
  </si>
  <si>
    <t>101TCDdkyoiKx59uYCCXGd</t>
  </si>
  <si>
    <t>4WvVgaj0DmqytcECbsfj85</t>
  </si>
  <si>
    <t>AQ 22.03 Stockage des aliments d’aquaculture</t>
  </si>
  <si>
    <t>5OZ3Oy0MVM5jXao9ZvAlrA5TvyR0UgB0EOmnMkFaZftX</t>
  </si>
  <si>
    <t>vmjGfCIFJSM7cQD7NFV80</t>
  </si>
  <si>
    <t>55afRttVG4dVUXKLoNoQoe</t>
  </si>
  <si>
    <t>AQ 18.02 Gestion des écloseries</t>
  </si>
  <si>
    <t>4ZGW9ZWBwWewpL1DYzfgyb5TvyR0UgB0EOmnMkFaZftX</t>
  </si>
  <si>
    <t>4CJaPlJ48CsnwJPpOBaOcW</t>
  </si>
  <si>
    <t>6cVkk3FsKVyXw3Axz1X0EJ</t>
  </si>
  <si>
    <t>AQ 18 REPRODUCTION – Cette section présente les principes et critères concernant plus spécialement les écloseries, lorsqu’elles sont incluses dans la certification.</t>
  </si>
  <si>
    <t>4gUkP5eS8EnUG0fKZ0tMiZ5TvyR0UgB0EOmnMkFaZftX</t>
  </si>
  <si>
    <t>4amaTwSSW3aZdfZj8YONNc</t>
  </si>
  <si>
    <t>6tiYYI8mKlvSXw5jfqgMdE</t>
  </si>
  <si>
    <t>AQ 18.03 Stripping des géniteurs</t>
  </si>
  <si>
    <t xml:space="preserve">En cas de stripping (extraction des gamètes) des géniteurs, l’opération doit être effectuée dans le respect du bien-être animal.
</t>
  </si>
  <si>
    <t>7HDQtIsDtzns0bD1ntR0eP5TvyR0UgB0EOmnMkFaZftX</t>
  </si>
  <si>
    <t>1iBxbUx6cezVlgCvMmOwI9</t>
  </si>
  <si>
    <t>KWseLrLUhPeorCfNWn5jf</t>
  </si>
  <si>
    <t>AQ 18.01 Géniteurs et alevins</t>
  </si>
  <si>
    <t>Suivant les espèces : ovules, saumoneaux, fretins, fingerlings, larves, alevins, naissains, nauplies, post-larves, autres</t>
  </si>
  <si>
    <t>5ZEbtYAwaiK1X4qvVH0ye85TvyR0UgB0EOmnMkFaZftX</t>
  </si>
  <si>
    <t>1nW8TTNH1fusUklcAyzJ3O</t>
  </si>
  <si>
    <t>fpZn5YAfrwOfpIHt5wBr7</t>
  </si>
  <si>
    <t>AQ 27 PURIFICATION</t>
  </si>
  <si>
    <t>36VGW0OgI5dbYuNy8pN1X45TvyR0UgB0EOmnMkFaZftX</t>
  </si>
  <si>
    <t>4dqTp7fkABPCSIwP6BJ67E</t>
  </si>
  <si>
    <t>xbaIyuRHw74GoMT8PbnKx</t>
  </si>
  <si>
    <t>AQ 26.01 Étourdissement et saignée</t>
  </si>
  <si>
    <t>1LqxqbMnYmX3O47nTDkHLF5TvyR0UgB0EOmnMkFaZftX</t>
  </si>
  <si>
    <t>6CSFbUgkhrbJU87vlKmRUq</t>
  </si>
  <si>
    <t>12V2s4FpWw8zBFdb1VY42A</t>
  </si>
  <si>
    <t>AQ 26 ACTIVITÉS D’ABATTAGE</t>
  </si>
  <si>
    <t>76Up1Jlz2ogKdKXUH1J3L5TvyR0UgB0EOmnMkFaZftX</t>
  </si>
  <si>
    <t>7KbSmeRQQ9vMW32RA3fvgt</t>
  </si>
  <si>
    <t>1oGNflTpAerQDWPIkzL1jE</t>
  </si>
  <si>
    <t>AQ 26.02 Eaux chargées en sang</t>
  </si>
  <si>
    <t>6l21qjBupUIUO8XLCiUEef5TvyR0UgB0EOmnMkFaZftX</t>
  </si>
  <si>
    <t>5z698mI9SK13uqc3qKoGYH</t>
  </si>
  <si>
    <t>zq9mC4X4axaBhi2FBiFDN</t>
  </si>
  <si>
    <t>AQ 28.05 Produits arborant les éléments visuels du label GGN</t>
  </si>
  <si>
    <t>Applicable uniquement aux produit arborant les éléments visuels du label GGN
Les entreprises agréées sont autorisées à utiliser et à apposer sur leur produit les éléments visuels du label GGN en plus du Numéro GLOBALG.A.P. Pour les exigences et lignes directrices concernant les éléments visuels du label GGN, voir le « GGN label user manual for product packaging » (Manuel utilisateur d’étiquetage GGN pour l’emballage produit). Les éléments visuels du label GGN sont reliés à un portail public en ligne permettant de vérifier directement les Numéros GLOBALG.A.P. (GGN) et les Numéros Chaîne de Contrôle (CoC).</t>
  </si>
  <si>
    <t>31r3O7m6YdmvyCuOWIOMh65TvyR0UgB0EOmnMkFaZftX</t>
  </si>
  <si>
    <t>2gbDib5iDBqNNbrpbd3LT0</t>
  </si>
  <si>
    <t>6wlTC8ogftkq4iCmKwM5w9</t>
  </si>
  <si>
    <t>AQ 28 BILAN MATIÈRE ET TRAÇABILITÉ POST-RÉCOLTE</t>
  </si>
  <si>
    <t>Les entités juridiques procédant à l’élevage et au traitement post-récolte des espèces d’aquaculture doivent prouver le respect des critères de bilan matière et de traçabilité dans les unités post-récolte.
Afin de simplifier la lecture, la présente section utilisera les expressions « produits certifiés », « producteurs certifiés » et « sources certifiées ». Cependant, les produits, producteurs et sources ne sont pas à proprement parler certifiés. L’expression « produit certifié » désigne un produit issu d’un processus de production certifié selon le référentiel Système Raisonné de Culture et d’Élevage (IFA). « Producteurs certifiés » et « sources certifiées » renvoient à un producteur/une source dont les processus de production sont certifiés.</t>
  </si>
  <si>
    <t>7bt3lOtOqh5dlKm5Rqrjx45TvyR0UgB0EOmnMkFaZftX</t>
  </si>
  <si>
    <t>SAeb09u4BIJU5hywl5ZTk</t>
  </si>
  <si>
    <t>62pcFPkt77OZum9a77v4Bc</t>
  </si>
  <si>
    <t>AQ 28.02 Contrôle à la réception et à l’expédition</t>
  </si>
  <si>
    <t>Cette section est sans objet si le producteur transforme uniquement les produits de son exploitation et s’il n’est pas inscrit sous le régime de la propriété parallèle dans les systèmes informatiques de GLOBALG.A.P.</t>
  </si>
  <si>
    <t>2RFsPSHa2XlX0JHYiJO2Wc5TvyR0UgB0EOmnMkFaZftX</t>
  </si>
  <si>
    <t>OkwgpiefJyhKOx86JFmLs</t>
  </si>
  <si>
    <t>5WJHGPTTWb7MtMDRBmMa6c</t>
  </si>
  <si>
    <t>AQ 28.03 Traçabilité</t>
  </si>
  <si>
    <t>6PzSKiJw1bRFye5uX49taK5TvyR0UgB0EOmnMkFaZftX</t>
  </si>
  <si>
    <t>Oa7r1b8qY2CRF4UuPKcN3</t>
  </si>
  <si>
    <t>1QBze7NaIYiHw7VdVlbt4H</t>
  </si>
  <si>
    <t>AQ 28.01 Structure de gestion</t>
  </si>
  <si>
    <t>48EClxc2uJIvBOW8IlSEPt5TvyR0UgB0EOmnMkFaZftX</t>
  </si>
  <si>
    <t>3L2zyFJ2zu5HQQgkTRwa7p</t>
  </si>
  <si>
    <t>198tyEsFhpRSGa7ciBtswI</t>
  </si>
  <si>
    <t>AQ 28.04 Identification des produits expédiés à l’aide du statut de certification (issus de processus de production certifiés)</t>
  </si>
  <si>
    <t>2o0PHrjwVpc8TxdOBpkPzy5TvyR0UgB0EOmnMkFaZftX</t>
  </si>
  <si>
    <t>5RQ8IqiLnmA7DEtNqhNVls</t>
  </si>
  <si>
    <t>10c0y7GWMTWtoirCquzgD2</t>
  </si>
  <si>
    <t>AQ 28.06 Système de sécurité sanitaire des aliments</t>
  </si>
  <si>
    <t>696jSQYmLVDJoD3UnofwTY253gbk0kdnSSFyQX6iFKWy</t>
  </si>
  <si>
    <t>4V5PDUBdj9Q0i7fbGfInQk</t>
  </si>
  <si>
    <t>2z9eo0DDlV0YPSYz2O8J7r</t>
  </si>
  <si>
    <t>AQ 07.02 Plan d’exclusion des prédateurs</t>
  </si>
  <si>
    <t>696jSQYmLVDJoD3UnofwTYuzn8UMxTkF1w7M3FTD0sW</t>
  </si>
  <si>
    <t>21mCH63CMsUTKkluKw6dN9</t>
  </si>
  <si>
    <t>5TX5THcQM5Np1uQ5ItrWLM</t>
  </si>
  <si>
    <t>AQ 25.01 Bien-être des espèces d’aquaculture dans les différentes installations de gestion et de regroupement des produits aquacoles, y compris le transfert par bateau vivier, et/ou avant l’abattage</t>
  </si>
  <si>
    <t>Il est nécessaire de limiter le stress des individus d’espèces d’aquaculture immédiatement avant l’abattage afin d’éviter les problèmes de bien-être.</t>
  </si>
  <si>
    <t>696jSQYmLVDJoD3UnofwTY6aZY7458MgGAXucrp2rDfj</t>
  </si>
  <si>
    <t>tDOe2o0zWYqYm0KNgqj9x</t>
  </si>
  <si>
    <t>61TDaidZRAGqCBPGs8ha8G</t>
  </si>
  <si>
    <t>AQ 25 INSTALLATIONS DE GESTION ET DE REGROUPEMENT DES PRODUITS AQUACOLES</t>
  </si>
  <si>
    <t>696jSQYmLVDJoD3UnofwTY5U9xxekFJ28sU2NwdkP9u8</t>
  </si>
  <si>
    <t>3gLKlk7CEmbkXjaBvbTvGh</t>
  </si>
  <si>
    <t>75ZhDFwSi67hTEERmDGpdT</t>
  </si>
  <si>
    <t>AQ 24.01 Récolte – Méthode de récolte/d’expédition</t>
  </si>
  <si>
    <t>696jSQYmLVDJoD3UnofwTY7GSUGbBCg0zqqdO3nIYknt</t>
  </si>
  <si>
    <t>5k6Z1qS7vCZ6NXbWiaUJu9</t>
  </si>
  <si>
    <t>1YbYgCwF5emApZVepFq1X1</t>
  </si>
  <si>
    <t>AQ 24 ACTIVITÉS DE RÉCOLTE ET POST-RÉCOLTE</t>
  </si>
  <si>
    <t>696jSQYmLVDJoD3UnofwTY4YYEAFlKQL7dZttPmpxB2F</t>
  </si>
  <si>
    <t>3snGfVLt7Wxd5FZGpG4j8y</t>
  </si>
  <si>
    <t>1aV0zFwSp9AmvxxfeGq2eA</t>
  </si>
  <si>
    <t>AQ 25.02 Mortalité dans les installations de gestion, y compris dans les bateaux viviers et/ou avant l’abattage</t>
  </si>
  <si>
    <t>1gpvHRL3jcuK0YTVBxeDJK5TvyR0UgB0EOmnMkFaZftX</t>
  </si>
  <si>
    <t>4zSkvUbTdlSMEjoMX9r149</t>
  </si>
  <si>
    <t>2fdp0291AK18VPCACdP0xw</t>
  </si>
  <si>
    <t>AQ 24.02 Traçabilité des espèces d’aquaculture récoltées</t>
  </si>
  <si>
    <t>6SSbkfthK0LYaxbv5b14GBCewd3FqcwBMtVtTDK4h9s</t>
  </si>
  <si>
    <t>3LyKIn2zocb3lDNExH1RfM</t>
  </si>
  <si>
    <t>6gb3L0lEZN6wO8WjVRr7lV</t>
  </si>
  <si>
    <t>AQ 25.03 Évasions et espèces indigènes</t>
  </si>
  <si>
    <t>6SSbkfthK0LYaxbv5b14GB7h4leQtnNFBbHHWbgN8lXM</t>
  </si>
  <si>
    <t>7eAOPa3QKXk7fUsXuWAZQT</t>
  </si>
  <si>
    <t>4eKy1DGXi4so3zRzyqThnJ</t>
  </si>
  <si>
    <t>HOP 33.03 Temperature and humidity control</t>
  </si>
  <si>
    <t>6SSbkfthK0LYaxbv5b14GB5RnRCz8ee4Zl9QUgeRKTHd</t>
  </si>
  <si>
    <t>1o2yFFL4vOygH47fNAZmGV</t>
  </si>
  <si>
    <t>Rm2o1gaBaALvlfFEiYrMu</t>
  </si>
  <si>
    <t>HOP 33 POSTHARVEST HANDLING</t>
  </si>
  <si>
    <t>6SSbkfthK0LYaxbv5b14GB1vk62VlZg3Zq6bcgLfSxGJ</t>
  </si>
  <si>
    <t>31PFCSQaqCuB8q57zJg6RP</t>
  </si>
  <si>
    <t>2mT42AzGqaTB4SqjuCAb8l</t>
  </si>
  <si>
    <t>HOP 17 LOGO USE</t>
  </si>
  <si>
    <t>6SSbkfthK0LYaxbv5b14GB5TLexd3GI3AjZkCglPj3h5</t>
  </si>
  <si>
    <t>5jtdahGRPyTbM5paWcRuKM</t>
  </si>
  <si>
    <t>1PygzsgwT1kH98NoRIqHJK</t>
  </si>
  <si>
    <t>HOP 26 PLANT PROPAGATION MATERIAL</t>
  </si>
  <si>
    <t>6SSbkfthK0LYaxbv5b14GB1OZTzJWvKeCm4lQLj2de5o</t>
  </si>
  <si>
    <t>1P5WF4AhiUVjKU0eMjYNP3</t>
  </si>
  <si>
    <t>34qytRFn55Pj9v8N6jW9Nd</t>
  </si>
  <si>
    <t>HOP 29.03 Organic fertilizers</t>
  </si>
  <si>
    <t>6SSbkfthK0LYaxbv5b14GB6v0SS1OCIEL11DaUsdV8qY</t>
  </si>
  <si>
    <t>6akCg1bzbz31hRuysr8H2o</t>
  </si>
  <si>
    <t>3mzqvFtvshFUd9FG5jPpxS</t>
  </si>
  <si>
    <t>HOP 29 FERTILIZERS AND BIOSTIMULANTS</t>
  </si>
  <si>
    <t>3Xuqd2nxrHRHWBMMAl2PDV5TvyR0UgB0EOmnMkFaZftX</t>
  </si>
  <si>
    <t>4Hbavnq82IxeTzp86PTwLH</t>
  </si>
  <si>
    <t>2G6uwghHDTAis8RUZY3FJx</t>
  </si>
  <si>
    <t>HOP 29.01 Application records</t>
  </si>
  <si>
    <t>5nPf6FvRIaYhUohxiK6Z4C4e9U8QqFWhkb5syMftPkjz</t>
  </si>
  <si>
    <t>3lmOYo1HEXN9WTJSOmoeqn</t>
  </si>
  <si>
    <t>4tsSAXoTqULXFfkPGQuphj</t>
  </si>
  <si>
    <t>HOP 32.02 Application records</t>
  </si>
  <si>
    <t>5nPf6FvRIaYhUohxiK6Z4C5wu9vqrUGRlCKkbHt3ECf0</t>
  </si>
  <si>
    <t>76gj5wqMrhjC9IwB6fPD1O</t>
  </si>
  <si>
    <t>57pN9EDRNJdtiagduP3fZW</t>
  </si>
  <si>
    <t>HOP 32 PLANT PROTECTION PRODUCTS</t>
  </si>
  <si>
    <t>5nPf6FvRIaYhUohxiK6Z4C7tkt1sKqqlLnUrh71qam9K</t>
  </si>
  <si>
    <t>7bibspXJGGbnFX0bW7wkAp</t>
  </si>
  <si>
    <t>2WGH0RWY1OjvoJuoSirwHO</t>
  </si>
  <si>
    <t>HOP 32.03 Plant protection product preharvest intervals</t>
  </si>
  <si>
    <t>6mrYpZ2GcLZ7AP1RVVry5G7te0V5sEO4j2gdaCHhqwRe</t>
  </si>
  <si>
    <t>3G6XCS3kXxaiT6An6fyXYY</t>
  </si>
  <si>
    <t>2JbpD7n1ziHSr2bVcKMSYA</t>
  </si>
  <si>
    <t>HOP 32.04 Empty containers</t>
  </si>
  <si>
    <t>6mrYpZ2GcLZ7AP1RVVry5GaeLabNl3CjngCaQDiZCnP</t>
  </si>
  <si>
    <t>64tLhqUpveB3E8yVXVsubo</t>
  </si>
  <si>
    <t>3jlC57moeRajaaQIIaDd20</t>
  </si>
  <si>
    <t>HOP 03 RESOURCE MANAGEMENT AND TRAINING</t>
  </si>
  <si>
    <t>6mrYpZ2GcLZ7AP1RVVry5G6ZlIRqNokp14rd0OrJYpUs</t>
  </si>
  <si>
    <t>1Jsd4Po9zEonkNa6KicOXv</t>
  </si>
  <si>
    <t>1EgtVf0gt9faAZ208UKbhp</t>
  </si>
  <si>
    <t>HOP 13 EQUIPMENT AND DEVICES</t>
  </si>
  <si>
    <t>6mrYpZ2GcLZ7AP1RVVry5G6Rr7lWkdEx4UFV3lspdV2c</t>
  </si>
  <si>
    <t>1A6ymTFpce17AFVUfpWjBA</t>
  </si>
  <si>
    <t>4QOHCspm1xB86DGAUYDjRE</t>
  </si>
  <si>
    <t>HOP 32.09 Plant protection product and postharvest treatment product storage</t>
  </si>
  <si>
    <t>6mrYpZ2GcLZ7AP1RVVry5G7FzFPUI62I8icT9zFiqYBn</t>
  </si>
  <si>
    <t>7qLHXfgMF1BvtNhEoTrOl1</t>
  </si>
  <si>
    <t>3ag7qg4fpn4nxKeaoiBogr</t>
  </si>
  <si>
    <t>HOP 32.11 Invoices and procurement documentation</t>
  </si>
  <si>
    <t>6mrYpZ2GcLZ7AP1RVVry5G2sC7LUqXHhrGUVy4ZkqKu8</t>
  </si>
  <si>
    <t>2GyriZTFrdoiLg6YAzlPPH</t>
  </si>
  <si>
    <t>5Nuj2EiEyMVydcblHaISFD</t>
  </si>
  <si>
    <t>HOP 20.02 Hazards and first aid</t>
  </si>
  <si>
    <t>6mrYpZ2GcLZ7AP1RVVry5G3ZsSeRvZNIo9inIvGSDPi7</t>
  </si>
  <si>
    <t>6LT3SsPHecSghrKBDqqFdh</t>
  </si>
  <si>
    <t>1STSYkQfJC6sJCHTl0LQ4B</t>
  </si>
  <si>
    <t>HOP 20 WORKERS’ HEALTH, SAFETY, AND WELFARE</t>
  </si>
  <si>
    <t>6mrYpZ2GcLZ7AP1RVVry5GwRT3XcKfUaVoLQYa4XeJC</t>
  </si>
  <si>
    <t>h8R5jJkb29tHZV3B118Di</t>
  </si>
  <si>
    <t>6iax11SKEZhY8rQyeOo4x9</t>
  </si>
  <si>
    <t>HOP 20.04 Workers’ welfare</t>
  </si>
  <si>
    <t>6mrYpZ2GcLZ7AP1RVVry5G5OPZTbS8UKCdo5sAfvtHwp</t>
  </si>
  <si>
    <t>3ENhTBiDiLIby2zwwYZ4II</t>
  </si>
  <si>
    <t>7zYHRKozLWyZJNsLHlqmWj</t>
  </si>
  <si>
    <t>HOP 24 GREENHOUSE GASES AND CLIMATE CHANGE</t>
  </si>
  <si>
    <t>64cWD91pr0geaTi2ASvLb5TvyR0UgB0EOmnMkFaZftX</t>
  </si>
  <si>
    <t>2I5R4B5uqBuxo2ybSCGbHu</t>
  </si>
  <si>
    <t>7tJdxC0MUJe1HSs3MotQlM</t>
  </si>
  <si>
    <t>HOP 23 ENERGY EFFICIENCY</t>
  </si>
  <si>
    <t>6AvKQ3DXzy69suGAzqeAmu5TvyR0UgB0EOmnMkFaZftX</t>
  </si>
  <si>
    <t>1CjsvntGscU8PNU0sD5ccV</t>
  </si>
  <si>
    <t>25ufr7Onk7JPdSt2laMS29</t>
  </si>
  <si>
    <t>HOP 22.01 Management of biodiversity and habitats</t>
  </si>
  <si>
    <t>2apQYV4sVGueZxb722p8822IPCUnYuMhRLMitDdZuBV6</t>
  </si>
  <si>
    <t>3IUiXuwp5nc4lJpNyIt6Gm</t>
  </si>
  <si>
    <t>3ov8Ci8FQzD3sYIYu2RpnL</t>
  </si>
  <si>
    <t>HOP 22 BIODIVERSITY AND HABITATS</t>
  </si>
  <si>
    <t>2apQYV4sVGueZxb722p8826rCsdcQbJnfwmnsw2F9C4z</t>
  </si>
  <si>
    <t>21iP5X956IMsI7DJvW88jr</t>
  </si>
  <si>
    <t>3yiKvwYoXBHDoxipYV9gbp</t>
  </si>
  <si>
    <t>HOP 21 SITE MANAGEMENT</t>
  </si>
  <si>
    <t>2apQYV4sVGueZxb722p88222v7nnkQpO82gWNsHA3e6i</t>
  </si>
  <si>
    <t>7cF7TZI0Gd9xPsfARGQ9l9</t>
  </si>
  <si>
    <t>3hFRwOPd6tyF3XqgDpiUsI</t>
  </si>
  <si>
    <t xml:space="preserve">HOP 07 PARALLEL OWNERSHIP, TRACEABILITY, AND SEGREGATION </t>
  </si>
  <si>
    <t>6mrYpZ2GcLZ7AP1RVVry5G3WBrxkh802qoM6WUHlCwcx</t>
  </si>
  <si>
    <t>466hVwkhlu8tOtAvU7MH3t</t>
  </si>
  <si>
    <t>1bKgax0qDr1kdS45vRoOYL</t>
  </si>
  <si>
    <t>HOP 01 INTERNAL DOCUMENTATION</t>
  </si>
  <si>
    <t>2apQYV4sVGueZxb722p8825az4vdaXEuQgs5B9UaOjzb</t>
  </si>
  <si>
    <t>2uILNFLSUSNvYMiLxTWG1l</t>
  </si>
  <si>
    <t>6jdV20fj5kQdZCYqV2HAZj</t>
  </si>
  <si>
    <t>HOP 09 RECALL AND WITHDRAWAL</t>
  </si>
  <si>
    <t>6vDiuqvJNOSRl5wyT01Pym7zXnm2lgE6Oh3K9yFP7Gdf</t>
  </si>
  <si>
    <t>1RPVuNcKGhKGNDUNMmqJad</t>
  </si>
  <si>
    <t>4wZVGrd3Y6MNXGOUDdx8aE</t>
  </si>
  <si>
    <t>HOP 02 CONTINUOUS IMPROVEMENT PLAN</t>
  </si>
  <si>
    <t>6vDiuqvJNOSRl5wyT01PymglN2WuTeRW3b5FgXbh8Ta</t>
  </si>
  <si>
    <t>6uoQDWLk4J8jAguIJy4ZW5</t>
  </si>
  <si>
    <t>17ftYiGJQGfvC82XpjU1HE</t>
  </si>
  <si>
    <t>HOP 14 FOOD SAFETY POLICY DECLARATION</t>
  </si>
  <si>
    <t>6vDiuqvJNOSRl5wyT01PymegxrRxt1wvmpDaKwSbu23</t>
  </si>
  <si>
    <t>5c3dR1YVmA5sXHhsKmupYd</t>
  </si>
  <si>
    <t>5y6C5KZtGFA5bRC3q2nOtJ</t>
  </si>
  <si>
    <t>HOP 19 HYGIENE</t>
  </si>
  <si>
    <t>2lCsmz9pLx7NagHecV9mpX5TvyR0UgB0EOmnMkFaZftX</t>
  </si>
  <si>
    <t>2LfyMFMW36CamjuZ0YnMrr</t>
  </si>
  <si>
    <t>1zH3ajr9ldfV66pKaz5uSC</t>
  </si>
  <si>
    <t>HOP 33.01 Harvest and handling areas</t>
  </si>
  <si>
    <t>2qQW5LAimcgbwLksFTh6tg5TvyR0UgB0EOmnMkFaZftX</t>
  </si>
  <si>
    <t>7iWJXTXYCupkFTEfuzkuQg</t>
  </si>
  <si>
    <t>6XDlMJZ8YZa4z9YpSWG2pO</t>
  </si>
  <si>
    <t>HOP 33.07 Harvest and handling area safety</t>
  </si>
  <si>
    <t>19FqK7ekLK0m3iLHchTn8h2g5JReDfSpzAHl16771ew5</t>
  </si>
  <si>
    <t>6NNCdhTMTpFbSgoGpb63cp</t>
  </si>
  <si>
    <t>SAqaQFjpGvk0dxFTZIzwA</t>
  </si>
  <si>
    <t>HOP 30.06 Predicting irrigation requirements</t>
  </si>
  <si>
    <t>19FqK7ekLK0m3iLHchTn8h14lJpH5qVsP8C976yuQrDU</t>
  </si>
  <si>
    <t>13bKix0KDGNudEM0QXmk1y</t>
  </si>
  <si>
    <t>WIsqyzB7hUCqXcRGmylZ6</t>
  </si>
  <si>
    <t>HOP 30 WATER MANAGEMENT</t>
  </si>
  <si>
    <t>30jEVEr91nZpdd9cxyULwz5TvyR0UgB0EOmnMkFaZftX</t>
  </si>
  <si>
    <t>1PuOePk9uZL3G34wE5JQsg</t>
  </si>
  <si>
    <t>4AISrwQ9WCshrlYBBrxvLA</t>
  </si>
  <si>
    <t>HOP 30.04 Water storage</t>
  </si>
  <si>
    <t>5QTGwGTKitdKuEwjmkCJSy5TvyR0UgB0EOmnMkFaZftX</t>
  </si>
  <si>
    <t>2hnZEMTaQG5nB4cObQrjJa</t>
  </si>
  <si>
    <t>3bwHSjPIiZlDqoQlQa0RcI</t>
  </si>
  <si>
    <t>HOP 30.02 Water sources</t>
  </si>
  <si>
    <t>56UycwhshuG3OMlSB7ahAa5TvyR0UgB0EOmnMkFaZftX</t>
  </si>
  <si>
    <t>2MaWcCOjrnzTUZYLyLI2po</t>
  </si>
  <si>
    <t>1YjodcLkPXYuUVJv2kTcFk</t>
  </si>
  <si>
    <t>HOP 33.04 Pest control</t>
  </si>
  <si>
    <t>3BmiRfV14Y9UArHysfO3zs5TvyR0UgB0EOmnMkFaZftX</t>
  </si>
  <si>
    <t>2KVEEE9taT1qBKZw1pM15e</t>
  </si>
  <si>
    <t>110oWX79i6mbT4bTqOXnsF</t>
  </si>
  <si>
    <t>HOP 33.02 Foreign materials</t>
  </si>
  <si>
    <t>4UI39RIn6YI8gQZpGRKexG5TvyR0UgB0EOmnMkFaZftX</t>
  </si>
  <si>
    <t>2p77rPdFZt9MG3aWryompi</t>
  </si>
  <si>
    <t>7ctYNkkwyMaJhUZotDNFjC</t>
  </si>
  <si>
    <t>HOP 33.05 Finished products</t>
  </si>
  <si>
    <t>6vK5KBcIFJbIyxl3B3ekIp2pCca0Upzl3Nn66JUNHXeF</t>
  </si>
  <si>
    <t>3G2o2VZD4Vhj1j8NCZvH4W</t>
  </si>
  <si>
    <t>2oNaOXs0DVeMiQZPYCn5r7</t>
  </si>
  <si>
    <t>HOP 25 WASTE MANAGEMENT</t>
  </si>
  <si>
    <t>3YIgWsy9P8ND3BJPQGnD0j2pCca0Upzl3Nn66JUNHXeF</t>
  </si>
  <si>
    <t>6vy7qzuZGnKVxG0fDPIPXR</t>
  </si>
  <si>
    <t>31MnP6cupxhwzTJCfEX2C0</t>
  </si>
  <si>
    <t>HOP 30.01 Water use risk assessments and management plan</t>
  </si>
  <si>
    <t>3YIgWsy9P8ND3BJPQGnD0j1qvPg1ym8f6SRe66rOl40x</t>
  </si>
  <si>
    <t>3sySSWL5oAIx28hSoUBFMA</t>
  </si>
  <si>
    <t>6jeCGSSXYJzTftXx8cbHUd</t>
  </si>
  <si>
    <t>HOP 33.06 Transport</t>
  </si>
  <si>
    <t>3labXsBTDnp2nMlbS2V5AI412fDoNkTQzvavcR1yffoS</t>
  </si>
  <si>
    <t>3Y6whE7A4GTOmBM0cLfCgo</t>
  </si>
  <si>
    <t>5JMEtkoFWwAZfaa1yaPgBK</t>
  </si>
  <si>
    <t>HOP 30.03 Efficient water use on the farm</t>
  </si>
  <si>
    <t>3labXsBTDnp2nMlbS2V5AI2PabgCVl2axbE6gvoMhnNb</t>
  </si>
  <si>
    <t>6Qbmg6JuoN770dfkE0ogCG</t>
  </si>
  <si>
    <t>6DLYBu74pUsP9h2Tk6aE8b</t>
  </si>
  <si>
    <t>HOP 30.05 Water quality</t>
  </si>
  <si>
    <t>3labXsBTDnp2nMlbS2V5AI1WLl5crwUtAKu9uhWYEzsL</t>
  </si>
  <si>
    <t>3dOYyVrZuqiaWn8aIvCMMR</t>
  </si>
  <si>
    <t>5E9apgdIabjK9U9O52kP3v</t>
  </si>
  <si>
    <t>HOP 32.07 Residue analysis</t>
  </si>
  <si>
    <t>3labXsBTDnp2nMlbS2V5AI3bNRfY2TpP6vkYKG0u4wwr</t>
  </si>
  <si>
    <t>2zscEBuE0OwqbPZjKZeBLF</t>
  </si>
  <si>
    <t>AqZg0D6YeGl82j7kk861G</t>
  </si>
  <si>
    <t>HOP 16 FOOD FRAUD</t>
  </si>
  <si>
    <t>3YIgWsy9P8ND3BJPQGnD0j743VeTmtrKzh2yBlulWP21</t>
  </si>
  <si>
    <t>6g3NqdQl5NHN5tSVsxrY1N</t>
  </si>
  <si>
    <t>79NJXc4l9NQEbbeDhi7yAn</t>
  </si>
  <si>
    <t>HOP 15 FOOD DEFENSE</t>
  </si>
  <si>
    <t>3YIgWsy9P8ND3BJPQGnD0j11FBMuieNmnZtyeFBlepcF</t>
  </si>
  <si>
    <t>5bhPN4DzYGiQBGzqjmqwDA</t>
  </si>
  <si>
    <t>2bWjTJm7YGHjn0xzK8lmrx</t>
  </si>
  <si>
    <t>HOP 05 SPECIFICATIONS, SUPPLIERS, AND STOCK MANAGEMENT</t>
  </si>
  <si>
    <t>3YIgWsy9P8ND3BJPQGnD0jCSohyDpAegE66esWvDgT5</t>
  </si>
  <si>
    <t>3RXNryEkb5RsCci4ZuSpu4</t>
  </si>
  <si>
    <t>VDK37xlSNcEUrQRExLE3o</t>
  </si>
  <si>
    <t>HOP 11 NON-CONFORMING PRODUCTS</t>
  </si>
  <si>
    <t>3YIgWsy9P8ND3BJPQGnD0j6OqbxahSFlVeKhLRgYFytR</t>
  </si>
  <si>
    <t>56LbVxj8q6LfC4kf1x4GeA</t>
  </si>
  <si>
    <t>1JbTSVCXvD1rsi9FQI4BLX</t>
  </si>
  <si>
    <t>HOP 10 COMPLAINTS</t>
  </si>
  <si>
    <t>wyDCB5gmC64vDLZ45LmyF5l2rJiYbFtvFuXNhk6Xt0S</t>
  </si>
  <si>
    <t>5HpjunyxjPFZ8ERnK8tq7N</t>
  </si>
  <si>
    <t>5jzyQhmb27D4nmyslaqw29</t>
  </si>
  <si>
    <t>HOP 12 LABORATORY TESTING</t>
  </si>
  <si>
    <t>3YIgWsy9P8ND3BJPQGnD0j79pV2c30dTskerAeol8ohZ</t>
  </si>
  <si>
    <t>5XO2ouVK6UjXiuayI3pjaw</t>
  </si>
  <si>
    <t>2kuhirjgnGOVNDcaDpOkYM</t>
  </si>
  <si>
    <t>HOP 08 MASS BALANCE</t>
  </si>
  <si>
    <t>1TyGiQcuRVxqRPsWm6pYn75GJnBn0XaHPkzo9hXhVvqW</t>
  </si>
  <si>
    <t>5bVj9VFVZ6tCA1nWKx8e7w</t>
  </si>
  <si>
    <t>5J6Wg6hIOJWcbwRBTKjslF</t>
  </si>
  <si>
    <t>HOP 31 INTEGRATED PEST MANAGEMENT</t>
  </si>
  <si>
    <t>1TyGiQcuRVxqRPsWm6pYn725itD9t3AKPNN1d0JIB5bx</t>
  </si>
  <si>
    <t>2xx2r9xm1ZFKgkOLcMZqVd</t>
  </si>
  <si>
    <t>2zKr6OtZT3ieaBkkiQdRnE</t>
  </si>
  <si>
    <t>HOP 27 GENETICALLY MODIFIED ORGANISMS</t>
  </si>
  <si>
    <t>1TyGiQcuRVxqRPsWm6pYn73yEQbyyk01GoZYBCkYA4FP</t>
  </si>
  <si>
    <t>3JyHEnouIJTlEpv89BLJNJ</t>
  </si>
  <si>
    <t>BNyveclVEQj4HZroYIsSp</t>
  </si>
  <si>
    <t>HOP 28.02 Soil fumigation</t>
  </si>
  <si>
    <t>1TyGiQcuRVxqRPsWm6pYn73bxp0a7dcsX1zRhf8lSDgg</t>
  </si>
  <si>
    <t>65q3YF3Fh2kdDGMu1rvFCM</t>
  </si>
  <si>
    <t>38FoI2x9MvJMWYmW9A94FP</t>
  </si>
  <si>
    <t>HOP 28 SOIL AND SUBSTRATE MANAGEMENT</t>
  </si>
  <si>
    <t>5JIgB3UDpDaQaRmTmuUpoo2RNwE7jatfe6w5x0Tu6eV4</t>
  </si>
  <si>
    <t>32C8htEWfNkaxTSAw1lMmH</t>
  </si>
  <si>
    <t>1GydlnqB5f3ZYrijAhJ8a1</t>
  </si>
  <si>
    <t>HOP 28.01 Soil management and conservation</t>
  </si>
  <si>
    <t>5JIgB3UDpDaQaRmTmuUpoo5l2rJiYbFtvFuXNhk6Xt0S</t>
  </si>
  <si>
    <t>24BgKpKEedoO1JiqqsJ9K0</t>
  </si>
  <si>
    <t>3it1MDZers0ZhAZZAMnlhX</t>
  </si>
  <si>
    <t>HOP 29.04 Nutrient content</t>
  </si>
  <si>
    <t>5g1godsQJRqbjZxI603Etm2ea1rhckQVrSaK28J1Se0f</t>
  </si>
  <si>
    <t>6Y28XxkqaGhdKkUwmmVWZU</t>
  </si>
  <si>
    <t>6Wkw4wWRDCURPfRLe7FPfh</t>
  </si>
  <si>
    <t>HOP 06 TRACEABILITY</t>
  </si>
  <si>
    <t>5g1godsQJRqbjZxI603EtmAsizSx9djd7Hn9BlLrbya</t>
  </si>
  <si>
    <t>52qkXF3M0StAXkDQXFCSgS</t>
  </si>
  <si>
    <t>55PwbCfLEsH487m0LGfq8G</t>
  </si>
  <si>
    <t>HOP 22.03 Natural ecosystems and habitats are not converted into agricultural areas</t>
  </si>
  <si>
    <t>5g1godsQJRqbjZxI603Etm4CTLgpMoXEpcE8tXLndCGp</t>
  </si>
  <si>
    <t>1hr60kCaVVYZ0GddKH3itk</t>
  </si>
  <si>
    <t>3yzXvEhnmn5Jt2gzgNRyxG</t>
  </si>
  <si>
    <t>HOP 22.02 Ecological upgrading of unproductive sites</t>
  </si>
  <si>
    <t>IKtB5yVMmBF7k4LaDgUZw4Lhlvkx1w9JtxEbAhlutRi</t>
  </si>
  <si>
    <t>57NpCUzFpLeJMc4iXNsju7</t>
  </si>
  <si>
    <t>5AYuYvAyD5dx1XUm0wkNUh</t>
  </si>
  <si>
    <t>HOP 18 GLOBALG.A.P. STATUS</t>
  </si>
  <si>
    <t>IKtB5yVMmBF7k4LaDgUZw4lUZQXD5tjtX2glVe4lraA</t>
  </si>
  <si>
    <t>2Ic89h7XDhn3EnfuxricmS</t>
  </si>
  <si>
    <t>5ct5fM0HqC0lCNZYddSQSP</t>
  </si>
  <si>
    <t>HOP 32.10 Mixing and handling</t>
  </si>
  <si>
    <t>2BGuoLOuGR86Am1Hf7hCiG1WOpilQQJvvs3HIzyLlTD7</t>
  </si>
  <si>
    <t>3KLSVauiw2LpCRLz6sh0Gl</t>
  </si>
  <si>
    <t>1Lf9FHKch0eiLXJIpNhkap</t>
  </si>
  <si>
    <t>HOP 04 OUTSOURCED ACTIVITIES (SUBCONTRACTORS)</t>
  </si>
  <si>
    <t>2BGuoLOuGR86Am1Hf7hCiGCnld8x4oHlmExTFHGeLjj</t>
  </si>
  <si>
    <t>HZVFRQ0lPsAYqgtzVDmvQ</t>
  </si>
  <si>
    <t>1E1VhZbj9C7JN1P2MNO7PP</t>
  </si>
  <si>
    <t>HOP 20.03 Personal protective equipment</t>
  </si>
  <si>
    <t>2BGuoLOuGR86Am1Hf7hCiG3JTeuQtOc1OKqfRNulIqvM</t>
  </si>
  <si>
    <t>3FzF1LEqvaqcVg1sPXpO4T</t>
  </si>
  <si>
    <t>4xvzsgnTOtRkF4CQ8kI09i</t>
  </si>
  <si>
    <t>HOP 20.01 Risk assessment and training</t>
  </si>
  <si>
    <t>2BGuoLOuGR86Am1Hf7hCiG5VavlH2MeUS17rVAik4joc</t>
  </si>
  <si>
    <t>7a2Y6DzH7j1VVkaHdI2yOG</t>
  </si>
  <si>
    <t>49eZzszjuUC0B6uHMRpoza</t>
  </si>
  <si>
    <t>HOP 32.06 Disposal of surplus application mix</t>
  </si>
  <si>
    <t>2BGuoLOuGR86Am1Hf7hCiGaJyo4GEfHW26SGyqyk8my</t>
  </si>
  <si>
    <t>1hKXJ13N5lXYEXEOcZHmyy</t>
  </si>
  <si>
    <t>1dk4ytnQWjHBvg1ln8HjTF</t>
  </si>
  <si>
    <t>HOP 32.05 Obsolete plant protection products</t>
  </si>
  <si>
    <t>2BGuoLOuGR86Am1Hf7hCiGr4Wl5viNqALmYQehnJigP</t>
  </si>
  <si>
    <t>32JIKIaeDGwGaAEbTSj6y5</t>
  </si>
  <si>
    <t>5XwbzZtEM8lBOyfvXXxdDp</t>
  </si>
  <si>
    <t>HOP 32.08 Application of other substances</t>
  </si>
  <si>
    <t>5JIgB3UDpDaQaRmTmuUpoo64wGe3MdQzgQigsw2nGTdA</t>
  </si>
  <si>
    <t>3xYy6mL2hiBM97rB69PVPI</t>
  </si>
  <si>
    <t>50xAgBpMLFLITAgXsZZZlg</t>
  </si>
  <si>
    <t>HOP 32.01 Plant protection product management</t>
  </si>
  <si>
    <t>IKtB5yVMmBF7k4LaDgUZw3yiRDwLwt1Ow5dQeFJqM2k</t>
  </si>
  <si>
    <t>5vY6xYFjJeJDGdSD1bFJDR</t>
  </si>
  <si>
    <t>3QFwSW2yUZI11qFYS6goaH</t>
  </si>
  <si>
    <t>HOP 29.02 Storage</t>
  </si>
  <si>
    <t>5EpvIGahtoNQBPGjgtOnbO1zDGYHavQ1Y1HUI9R90OOZ</t>
  </si>
  <si>
    <t>3in4vF0L0QH4cz3j8qyG9c</t>
  </si>
  <si>
    <t>68QqPVS7uQ4h17EehtW3dB</t>
  </si>
  <si>
    <t>QMS 11.3 Key tasks -Internal farm auditors</t>
  </si>
  <si>
    <t>4a4Qd6ndeeA7u3kN8ZP1We4sgOMeAcsKM18hKZSWSDgu</t>
  </si>
  <si>
    <t>5biAiXHSgSk4gPg4kzNSvu</t>
  </si>
  <si>
    <t>6r5HimlyZ0M2nrD6K2tkEv</t>
  </si>
  <si>
    <t>QMS 11 Minimum Qualification requirements for key staff</t>
  </si>
  <si>
    <t>NOTE: The qualification of internal auditors shall be evaluated annually by the CBs.</t>
  </si>
  <si>
    <t>4a4Qd6ndeeA7u3kN8ZP1We7e2OTmZvHrA9xmbHveLBmp</t>
  </si>
  <si>
    <t>4zamBXrzVP3v8KPVS98bid</t>
  </si>
  <si>
    <t>2Uopg36JNeaciZYcYszEzl</t>
  </si>
  <si>
    <t>QMS 12.5  Independence and confidentiality</t>
  </si>
  <si>
    <t>4a4Qd6ndeeA7u3kN8ZP1We1j8KzCREQQlaHRiz9wuo0z</t>
  </si>
  <si>
    <t>3S4q9BwkV19jVjVj3Fiy75</t>
  </si>
  <si>
    <t>4LkoX8uL7IKysZNtMA9ACA</t>
  </si>
  <si>
    <t>QMS 11.2 Key tasks - Internal QMS auditors</t>
  </si>
  <si>
    <t>4a4Qd6ndeeA7u3kN8ZP1We7iGeybgBH8laSvemDG6yKU</t>
  </si>
  <si>
    <t>1ZiMa81KOMVFgXiEoigZEc</t>
  </si>
  <si>
    <t>4C2gsJHZv4iinAHFdFqzqK</t>
  </si>
  <si>
    <t>QMS 12 Qualification requirements</t>
  </si>
  <si>
    <t>4a4Qd6ndeeA7u3kN8ZP1We1ERzCDuPHpofETFZxfdFUx</t>
  </si>
  <si>
    <t>6mL7rNUJjE6ZUJ2ctQLqD1</t>
  </si>
  <si>
    <t>2rWrYhbbVlHZkKXd3fJaOG</t>
  </si>
  <si>
    <t>QMS 11.1 Key tasks - QMS manager</t>
  </si>
  <si>
    <t>2BGuoLOuGR86Am1Hf7hCiG3W7dGcEqSrkGPLpK2FPpjb</t>
  </si>
  <si>
    <t>77iD9G4XGr5vhbqQwrOfqv</t>
  </si>
  <si>
    <t>5H57GE3E0oeJiTQUwzLR4e</t>
  </si>
  <si>
    <t>QMS 05.02 Internal members/sites audits</t>
  </si>
  <si>
    <t>2BGuoLOuGR86Am1Hf7hCiG6OVfMLlOhjDUtTGVH4d1tI</t>
  </si>
  <si>
    <t>EjvcDaWgn3ttR1SL0MtIP</t>
  </si>
  <si>
    <t>6FGL7kSlHwQq5KuSIb33Ri</t>
  </si>
  <si>
    <t>Records</t>
  </si>
  <si>
    <t>48aQAsWhk4FCpRyiTfbQDc5TvyR0UgB0EOmnMkFaZftX</t>
  </si>
  <si>
    <t>3HkNWk3E3qX8G4lyxNXhn</t>
  </si>
  <si>
    <t>4WhD38GscILUERBIKqjZi2</t>
  </si>
  <si>
    <t>Plan of action</t>
  </si>
  <si>
    <t>5ZjwAiDPYbGvURtwoHF4gM5TvyR0UgB0EOmnMkFaZftX</t>
  </si>
  <si>
    <t>5pmfsUbg8aoTCasOYIPEmO</t>
  </si>
  <si>
    <t>1YcgCgxK4JSDX909mtyB2K</t>
  </si>
  <si>
    <t>Test results</t>
  </si>
  <si>
    <t>4d9ucNGdAsunr2tbELZ2oO5TvyR0UgB0EOmnMkFaZftX</t>
  </si>
  <si>
    <t>wfEosTNsh5ZbZfpJsxQgA</t>
  </si>
  <si>
    <t>67I6rRqQnyxgGd55PVh78h</t>
  </si>
  <si>
    <t>Sample taking</t>
  </si>
  <si>
    <t>IKtB5yVMmBF7k4LaDgUZw3R84nmeK4iATbuwZ2gsDsb</t>
  </si>
  <si>
    <t>stHgm7kk2SPG9w5vMdz4p</t>
  </si>
  <si>
    <t>5wvTyg46WECxeJHnhfju6</t>
  </si>
  <si>
    <t>Risk assessment</t>
  </si>
  <si>
    <t>IKtB5yVMmBF7k4LaDgUZw7o4R1VJX1KXn6Y2mK3KBnX</t>
  </si>
  <si>
    <t>2d7YWQS3FpE89EMmToIXl7</t>
  </si>
  <si>
    <t>6gcvPhmDX7jxAKvMNctDnv</t>
  </si>
  <si>
    <t>Organizational requirements for the residue monitoring system (RMS) operator</t>
  </si>
  <si>
    <t>IKtB5yVMmBF7k4LaDgUZw6GGR163KNx1sTit3j0ivMP</t>
  </si>
  <si>
    <t>1E2oM3pY57AB2HYh2FrLwa</t>
  </si>
  <si>
    <t>ppb9y4rPwbUUBCj5QAkxS</t>
  </si>
  <si>
    <t xml:space="preserve">QMS 01.01.02  Legality - Production sites of multisite producers with QMS  </t>
  </si>
  <si>
    <t>IKtB5yVMmBF7k4LaDgUZw6twC7WvSzvTac9PtqXVar6</t>
  </si>
  <si>
    <t>2KsBqme4dzqwFgisXFOayx</t>
  </si>
  <si>
    <t>67jQXmb714JA7JO68yT9WJ</t>
  </si>
  <si>
    <t xml:space="preserve">QMS 01.02  Internal register </t>
  </si>
  <si>
    <t>IKtB5yVMmBF7k4LaDgUZwJfokfy0DypbRD7D7zEF8h</t>
  </si>
  <si>
    <t>7oyHtBXE4RjANn4ggmq6Y3</t>
  </si>
  <si>
    <t>6vMdfJ8gSRxB94Qur9PIUJ</t>
  </si>
  <si>
    <t>QMS 01.02.01 Internal register - Multisite producers with QMS</t>
  </si>
  <si>
    <t>5g1godsQJRqbjZxI603Etm1MAAg94AQdklTBAzABM4wS</t>
  </si>
  <si>
    <t>3NggK2eyAFMnxgLmy5ZHwl</t>
  </si>
  <si>
    <t>65YhqSh0effwCLgSU5PKWi</t>
  </si>
  <si>
    <t>QMS 01.02.02 Internal register - Producer Groups</t>
  </si>
  <si>
    <t>6sAnZuzrLy7KwfabltbVL25TvyR0UgB0EOmnMkFaZftX</t>
  </si>
  <si>
    <t>4g6GmkM7SVOjxzDG7bEynl</t>
  </si>
  <si>
    <t>6gNXFot9bj2qIYf6UMlESC</t>
  </si>
  <si>
    <t>QMS 02.01 Structure</t>
  </si>
  <si>
    <t>3labXsBTDnp2nMlbS2V5AI3IMlwAGWtNQ8ZjIBrbKwsL</t>
  </si>
  <si>
    <t>1oZBiTuiw7JnneP37eRowe</t>
  </si>
  <si>
    <t>1BZRMD4dae6RuHe1e220IE</t>
  </si>
  <si>
    <t>QMS 02.02 Competency and training of staff</t>
  </si>
  <si>
    <t>3YIgWsy9P8ND3BJPQGnD0j3Fg5RTdQ7a6O2THEvpVWrG</t>
  </si>
  <si>
    <t>5ADUfpuBbLBbLbTKgfXnbi</t>
  </si>
  <si>
    <t>4cLbnSmkp5Cb5himLWnflc</t>
  </si>
  <si>
    <t>QMS 03.01 Document control requirements</t>
  </si>
  <si>
    <t>3YIgWsy9P8ND3BJPQGnD0j3wasRW0o0BjnW1Yy5QAtYp</t>
  </si>
  <si>
    <t>2UdnbG1EfwovfGYLIAS3BC</t>
  </si>
  <si>
    <t>6cqHYchodcu4mfags7nEfI</t>
  </si>
  <si>
    <t>QMS 03.02 Records</t>
  </si>
  <si>
    <t>6MLbOSTUhL6svPsQwb6NH65TvyR0UgB0EOmnMkFaZftX</t>
  </si>
  <si>
    <t>4eaXpRnh8mnwfzKcWJnmsL</t>
  </si>
  <si>
    <t>3DacSTY4JYjnci5zdyhJco</t>
  </si>
  <si>
    <t>QMS 05.01 Internal QMS audits</t>
  </si>
  <si>
    <t>TNECOkMrplT0VST5e7LlI</t>
  </si>
  <si>
    <t>QMS 05.03 Non-compliances, corrective actions, and sanctions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</si>
  <si>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</si>
  <si>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</si>
  <si>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</si>
  <si>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</si>
  <si>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</si>
  <si>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</si>
  <si>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</si>
  <si>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</si>
  <si>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5aNPbKKRWAA60MBjo0xV4c</t>
  </si>
  <si>
    <t>QMS 12.4  Communication skills</t>
  </si>
  <si>
    <t>1wFLkLpapYX6o9clnCsMpf</t>
  </si>
  <si>
    <t>QMS 12.3.4 Technical skills and qualifications - Training in food safety and good agricultural practices for internal QMS and farm auditors</t>
  </si>
  <si>
    <t>3uom9p3qca6ax7AaTTK2QT</t>
  </si>
  <si>
    <t>3xDgKt7CA6fhZm7YTtTFG0</t>
  </si>
  <si>
    <t xml:space="preserve">QMS 01.01.01  Legality - Producer group members of producer groups </t>
  </si>
  <si>
    <t>4vucxRo0LZSSTw9GJs9K5C</t>
  </si>
  <si>
    <t xml:space="preserve">QMS 01.01   Legality </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</si>
  <si>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</si>
  <si>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</si>
  <si>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</si>
  <si>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4DY3EifbqbuiHigOcSYX3F</t>
  </si>
  <si>
    <t>HOP 28 SOIL MANAGEMENT</t>
  </si>
  <si>
    <t>3wx6HUisx5HDpRwFvCTwWN</t>
  </si>
  <si>
    <t>QMS 12.3.3  Technical skills and qualifications - Internal farm auditor</t>
  </si>
  <si>
    <t>Sign-off of internal farm auditors shall only occur as a result of:</t>
  </si>
  <si>
    <t>ndILr7BDGoGn3oFrbuSXm</t>
  </si>
  <si>
    <t>QMS</t>
  </si>
  <si>
    <t>5QcqRKjyugITtX9F5mWxJx</t>
  </si>
  <si>
    <t>DISCIPLINARY PROCEDURES</t>
  </si>
  <si>
    <t>3REBipJjMBilm8fOUb7AAk</t>
  </si>
  <si>
    <t>WORKING HOURS</t>
  </si>
  <si>
    <t>3J24Glrer1437lwsauUMDz</t>
  </si>
  <si>
    <t>TIME RECORDING SYSTEMS</t>
  </si>
  <si>
    <t>LIlGAXC7dgnKPjxv0CHy9</t>
  </si>
  <si>
    <t>COMPULSORY SCHOOL AGE AND SCHOOL ACCESS</t>
  </si>
  <si>
    <t>3Ff44zJMwGkTtn6xQrauV0</t>
  </si>
  <si>
    <t>WORKING AGE, CHILD LABOR, AND YOUNG WORKERS</t>
  </si>
  <si>
    <t>7w9H6anypUchjmMOZrr9fi</t>
  </si>
  <si>
    <t>WAGES</t>
  </si>
  <si>
    <t>bxrVXJ4xWVl7PtHasGENb</t>
  </si>
  <si>
    <t>PAYMENTS</t>
  </si>
  <si>
    <t>19R27icHjrePmOqhbMVB4F</t>
  </si>
  <si>
    <t>TERMS OF EMPLOYMENT DOCUMENTS AND FORCED LABOR INDICATORS</t>
  </si>
  <si>
    <t>seSMMRr8dVZQE1tIIM2oM</t>
  </si>
  <si>
    <t>ACCESS TO LABOR REGULATION INFORMATION</t>
  </si>
  <si>
    <t>6fz1ZcgpxCeEz3mRGrevNc</t>
  </si>
  <si>
    <t>PRODUCER’S HUMAN RIGHTS POLICIES</t>
  </si>
  <si>
    <t>7M8kd0W9wjpA8V5QSHHaVd</t>
  </si>
  <si>
    <t>COMPLAINT PROCESS</t>
  </si>
  <si>
    <t>hQNd2uxITz3h9L5NA0Esq</t>
  </si>
  <si>
    <t>GRASP WORKER REPRESENTATION</t>
  </si>
  <si>
    <t>1o8mD6EnK5wQwCEJoONfYj</t>
  </si>
  <si>
    <t>RIGHT OF ASSOCIATION AND REPRESENTATION</t>
  </si>
  <si>
    <t>538rGD6MQerNMNSCfcYCp7</t>
  </si>
  <si>
    <t>GENERAL</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</si>
  <si>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</si>
  <si>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</si>
  <si>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</si>
  <si>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</si>
  <si>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</si>
  <si>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</si>
  <si>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</si>
  <si>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</si>
  <si>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</si>
  <si>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</si>
  <si>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4riK5U0xPiGEWHpHRmn4Nr</t>
  </si>
  <si>
    <t>QMS 05 Internal Audits</t>
  </si>
  <si>
    <t>1sjYNSfPgvLzeUoltfbbdl</t>
  </si>
  <si>
    <t>QMS 04 Complaint handling</t>
  </si>
  <si>
    <t>iX5cwfCbucoiOoSsaucW1</t>
  </si>
  <si>
    <t>QMS 03 Document Control</t>
  </si>
  <si>
    <t>3teX4BYt2AW8sJqpMJrRZD</t>
  </si>
  <si>
    <t>QMS 02 Management and organization</t>
  </si>
  <si>
    <t>1NXB83vWchkgtYCMUnCsww</t>
  </si>
  <si>
    <t>QMS  01 Legality and administration</t>
  </si>
  <si>
    <t>6vK5KBcIFJbIyxl3B3ekIp</t>
  </si>
  <si>
    <t>FO 01 MANAGEMENT</t>
  </si>
  <si>
    <t>PIGUID</t>
  </si>
  <si>
    <t>PQGUID</t>
  </si>
  <si>
    <t>N:N ID</t>
  </si>
  <si>
    <t>PIGUID &amp; "NO"</t>
  </si>
  <si>
    <t>5tEJuAZKG5KWmgCRdpscul</t>
  </si>
  <si>
    <t>4pStMx8J9zdTA08NPOZK8J</t>
  </si>
  <si>
    <t>78wVA7YnBFnvaegzh1b0Ty</t>
  </si>
  <si>
    <t>1DKo9zqfflOcZsDUt4F8bK</t>
  </si>
  <si>
    <t>7t4qfGXrdadx66xrfTpE0d</t>
  </si>
  <si>
    <t>7o0xBDTKxcKpHsZRwunVdc</t>
  </si>
  <si>
    <t>6WUvJ8mCZ5jZz6OMmg6bGM</t>
  </si>
  <si>
    <t>2X5jIQrwwam5QenXltA03n</t>
  </si>
  <si>
    <t>4R9L9YGGN56lLGRoI3945q</t>
  </si>
  <si>
    <t>4Zdmgt25UbXfgJxrggzCIy</t>
  </si>
  <si>
    <t>2da4xRvctaGroBQaFMVdXV</t>
  </si>
  <si>
    <t>1DMh4nsjnxwoMXI3CEg6sF</t>
  </si>
  <si>
    <t>4C7ap9WXrPsgE102XE9985</t>
  </si>
  <si>
    <t>3gt3fIhN46QsU1qNjvnmb2</t>
  </si>
  <si>
    <t>Level</t>
  </si>
  <si>
    <t>3WqH0sbUd41S1QgzsshLUw</t>
  </si>
  <si>
    <t>Exigence Majeure</t>
  </si>
  <si>
    <t>Recom.</t>
  </si>
  <si>
    <t>Exigence Mineure</t>
  </si>
  <si>
    <t>Template Texts</t>
  </si>
  <si>
    <t>Not applicable</t>
  </si>
  <si>
    <t>Justification Pt.1</t>
  </si>
  <si>
    <t>Ce point n’est pas applicable car la réponse à la question</t>
  </si>
  <si>
    <t>Justification Pt.2</t>
  </si>
  <si>
    <t>était</t>
  </si>
  <si>
    <t>Justification Pt.3</t>
  </si>
  <si>
    <t>Cet item a donc automatiquement été marqué ''N/A'' par le système.</t>
  </si>
  <si>
    <t>No</t>
  </si>
  <si>
    <t>Non</t>
  </si>
  <si>
    <t>Yes</t>
  </si>
  <si>
    <t>AQ P&amp;C</t>
  </si>
  <si>
    <t>RÉFÉRENTIEL SYSTÈME RAISONNÉ DE CULTURE ET D’ÉLEVAGE SMART
FLEURS ET PLANTES ORNEMENTALES</t>
  </si>
  <si>
    <t>LISTE DE CONTRÔLE</t>
  </si>
  <si>
    <r>
      <t>VERSION FRANÇAISE 6.0_SEP22 (En cas de doutes, la version anglaise est déterminante.)
EN VIGUEUR DEPUIS : 1</t>
    </r>
    <r>
      <rPr>
        <vertAlign val="superscript"/>
        <sz val="14"/>
        <color theme="1" tint="0.249977111117893"/>
        <rFont val="Arial"/>
        <family val="2"/>
      </rPr>
      <t>ER</t>
    </r>
    <r>
      <rPr>
        <sz val="14"/>
        <color theme="1" tint="0.249977111117893"/>
        <rFont val="Arial"/>
        <family val="2"/>
      </rPr>
      <t xml:space="preserve"> OCTOBRE 2022
OBLIGATOIRE À PARTIR DU : 1</t>
    </r>
    <r>
      <rPr>
        <vertAlign val="superscript"/>
        <sz val="14"/>
        <color theme="1" tint="0.249977111117893"/>
        <rFont val="Arial"/>
        <family val="2"/>
      </rPr>
      <t>ER</t>
    </r>
    <r>
      <rPr>
        <sz val="14"/>
        <color theme="1" tint="0.249977111117893"/>
        <rFont val="Arial"/>
        <family val="2"/>
      </rPr>
      <t xml:space="preserve"> JANVIER 2024</t>
    </r>
  </si>
  <si>
    <t>Droits d’auteur</t>
  </si>
  <si>
    <t>© Copyright : GLOBALG.A.P. c/o FoodPLUS GmbH, Spichernstr. 55, 50672 Cologne, Allemagne. La copie et la diffusion de la présente documentation est autorisée uniquement sous une forme non modifiée.</t>
  </si>
  <si>
    <t>Documents pour votre liste de contrôle (étape 2) </t>
  </si>
  <si>
    <t>Ce document liste les principes et critères du référentiel IFA v6 Smart pour les fleurs et plantes ornementales.</t>
  </si>
  <si>
    <t>En répondant aux questions figurant sur cette page, vous pouvez filtrer les principes et critères pour ne garder que ceux qui sont pertinents pour vous. La liste de contrôle et l’onglet « P&amp;C » s’adapteront en conséquence. Vous pouvez également poursuivre avec les listes de contrôle dans leur forme actuelle.</t>
  </si>
  <si>
    <r>
      <rPr>
        <b/>
        <sz val="9"/>
        <rFont val="Arial"/>
        <family val="2"/>
      </rPr>
      <t>Pour appliquer des filtres sur votre liste de contrôle :</t>
    </r>
    <r>
      <rPr>
        <sz val="9"/>
        <rFont val="Arial"/>
        <family val="2"/>
      </rPr>
      <t xml:space="preserve">
• Lisez les questions et sélectionnez « Oui » ou « Non » selon ce qui s’applique dans votre cas.
• Lorsque vous choisissez de répondre « Oui », tous les principes et critères relatifs à cette question restent dans la liste de contrôle puisqu’ils s’appliquent alors à vos processus de production. 
• Lorsque vous choisissez « Non », les principes et critères relatifs à la question sont alors grisés dans votre liste de contrôle et vous n’avez pas besoin d’en tenir compte. 
• Une fois que vous avez répondu aux questions de cette page (feuille Excel), votre liste de contrôle s’affiche sous l’onglet « P&amp;C ». 
• Les principes et critères ne peuvent pas tous être filtrés à l’aide de ces questions. Il se peut qu’il reste des principes et critères qui ne s’appliquent pas dans votre cas – il vous faudra les prendre en compte au cas par cas. </t>
    </r>
  </si>
  <si>
    <t>Oui</t>
  </si>
  <si>
    <t>S2PQGUID</t>
  </si>
  <si>
    <t>Effective Number</t>
  </si>
  <si>
    <t>Questions de l’étape 2</t>
  </si>
  <si>
    <t>Réponse</t>
  </si>
  <si>
    <t>Justification</t>
  </si>
  <si>
    <t>Le producteur a-t-il fait appel à des sous-traitants et/ou prestataires de services durant le cycle de certification ?</t>
  </si>
  <si>
    <t>Le producteur était-il inscrit en propriété parallèle ?</t>
  </si>
  <si>
    <t>L’exploitation a-t-elle produit des plants et semences durant le cycle de certification (avec ou sans traitement à l’aide de produits phytopharmaceutiques) ?</t>
  </si>
  <si>
    <t>Des organismes génétiquement modifiés (OGM) ont-ils été inclus dans le champ d’application de l’exploitation durant le cycle de certification ?</t>
  </si>
  <si>
    <t>L’exploitation a-t-elle utilisé du sol à des fins de culture durant le cycle de certification ?</t>
  </si>
  <si>
    <t>Le producteur a-t-il recouru à la fumigation des sols lors du cycle de certification ?</t>
  </si>
  <si>
    <t>Des substrats (tourbe ou autre) ont-ils été utilisés à des fins de culture durant le cycle de certification ?</t>
  </si>
  <si>
    <t>Le producteur a-t-il appliqué des engrais (organiques et/ou inorganiques) durant le cycle de certification ?</t>
  </si>
  <si>
    <t>Des engrais (organiques et/ou inorganiques) et/ou des biostimulants ont-ils été stockés sur site durant le cycle de certification ?</t>
  </si>
  <si>
    <t>Le producteur a-t-il appliqué des engrais organiques sur site durant le cycle de certification ?</t>
  </si>
  <si>
    <t xml:space="preserve">Les cultures ont-elles été irriguées durant le cycle de certification ? </t>
  </si>
  <si>
    <t>Des produits phytopharmaceutiques (obtenus par synthèse chimique) sont-ils utilisés sur les cultures inscrites (que ce soit avant ou après la récolte) ?</t>
  </si>
  <si>
    <t>Des produits phytopharmaceutiques et/ou tout autre produit de traitement sont-ils stockés sur site ?</t>
  </si>
  <si>
    <t xml:space="preserve">L’exploitation comprend-elle des zones de plein champ, espaces verts ou sites où implanter des clôtures/haies vivantes ? </t>
  </si>
  <si>
    <r>
      <rPr>
        <b/>
        <sz val="9"/>
        <color theme="1"/>
        <rFont val="Arial"/>
        <family val="2"/>
      </rPr>
      <t>Utiliser la liste de contrôle :</t>
    </r>
    <r>
      <rPr>
        <sz val="9"/>
        <color theme="1"/>
        <rFont val="Arial"/>
        <family val="2"/>
      </rPr>
      <t xml:space="preserve">
• Vous trouverez votre liste de contrôle dans l’onglet « P&amp;C ». 
• Les notes sur l’audit/les informations à caractère général (trouvées sous l’onglet respectif) doivent également être renseignées. 
• Tous les principes et critères doivent être audités et sont applicables par défaut, sauf mention contraire.
• Pour chaque principe de la liste de contrôle, faire une croix dans la colonne correspondant au statut de conformité (Oui, Non ou N/A). 
• Les principes et critères doivent être justifiés (commentés) comme indiqué ci-après.</t>
    </r>
  </si>
  <si>
    <t>Cas</t>
  </si>
  <si>
    <t>Des justifications/commentaires sont-ils nécessaires ?</t>
  </si>
  <si>
    <t>Principes et critères Exigence Majeure et Exigence Mineure marqués comme non applicables* (N/A)</t>
  </si>
  <si>
    <t>Toujours justifier en se fondant sur les preuves observées.</t>
  </si>
  <si>
    <t>*Pour certains principes, il peut être impossible de cocher la case « N/A ». Dans ce cas, il vous faut choisir soit « Oui », soit « Non ».</t>
  </si>
  <si>
    <r>
      <t xml:space="preserve">Principes et critères Exigence Majeure et Exigence Mineure pour les </t>
    </r>
    <r>
      <rPr>
        <b/>
        <sz val="9"/>
        <color theme="1"/>
        <rFont val="Arial"/>
        <family val="2"/>
      </rPr>
      <t>auto-évaluations de l’Option 1</t>
    </r>
  </si>
  <si>
    <r>
      <t xml:space="preserve">En cas de </t>
    </r>
    <r>
      <rPr>
        <b/>
        <sz val="9"/>
        <color theme="1"/>
        <rFont val="Arial"/>
        <family val="2"/>
      </rPr>
      <t>conformité</t>
    </r>
    <r>
      <rPr>
        <sz val="9"/>
        <color theme="1"/>
        <rFont val="Arial"/>
        <family val="2"/>
      </rPr>
      <t>, il n’est pas nécessaire de fournir des commentaires sur les preuves observées, mais elles peuvent être fournies.</t>
    </r>
  </si>
  <si>
    <r>
      <t xml:space="preserve">En cas de </t>
    </r>
    <r>
      <rPr>
        <b/>
        <sz val="9"/>
        <color theme="1"/>
        <rFont val="Arial"/>
        <family val="2"/>
      </rPr>
      <t>non-conformité</t>
    </r>
    <r>
      <rPr>
        <sz val="9"/>
        <color theme="1"/>
        <rFont val="Arial"/>
        <family val="2"/>
      </rPr>
      <t>, il faudra toujours donner une justification se fondant sur les preuves observées</t>
    </r>
    <r>
      <rPr>
        <sz val="11"/>
        <color theme="1"/>
        <rFont val="Calibri"/>
        <family val="2"/>
        <scheme val="minor"/>
      </rPr>
      <t>.</t>
    </r>
  </si>
  <si>
    <t>Principes et critères Exigence Majeure dans le cas des audits de SGQ interne ou des audits internes des membres/sites (Option 2 ou producteurs multisite avec SGQ sous l’Option 1)</t>
  </si>
  <si>
    <t>Toujours justifier en se fondant sur les preuves observées, peu importe que les principes et critères soient satisfaits ou non.</t>
  </si>
  <si>
    <t>Principes et critères Exigence Mineure dans le cas des audits de SGQ interne ou des audits internes des membres/sites (Option 2 ou producteurs multisite avec SGQ sous l’Option 1)</t>
  </si>
  <si>
    <t>Recommandations</t>
  </si>
  <si>
    <t>Il n’est pas nécessaire d’apporter de justifications pour les Recommandations, mais elles peuvent tout de même être fournies, peu importe que les recommandations soient suivies ou non.</t>
  </si>
  <si>
    <t xml:space="preserve">Notes concernant l’auto-évaluation/l’audit interne
</t>
  </si>
  <si>
    <t>Veuillez sélectionner</t>
  </si>
  <si>
    <t>IFA v6 Smart</t>
  </si>
  <si>
    <t>IFA v6 GFS</t>
  </si>
  <si>
    <t>Producteur avec site unique sous l’Option 1</t>
  </si>
  <si>
    <t>Producteur multisite sans SGQ sous l’Option 1</t>
  </si>
  <si>
    <t>Producteur multisite avec SGQ sous l’Option 1</t>
  </si>
  <si>
    <t>Membre d’un groupement de producteurs sous l’Option 2</t>
  </si>
  <si>
    <t>Type d’audit</t>
  </si>
  <si>
    <t>Auto-évaluation</t>
  </si>
  <si>
    <t>Audit interne</t>
  </si>
  <si>
    <t>Autre</t>
  </si>
  <si>
    <t xml:space="preserve">Le producteur fait-il appel à un consultant ? </t>
  </si>
  <si>
    <t xml:space="preserve">Si oui, ce consultant est-il un Formateur Officiel ? </t>
  </si>
  <si>
    <t xml:space="preserve">Si oui, quel est son nom ?  </t>
  </si>
  <si>
    <t xml:space="preserve">Le producteur est-il inscrit sous le régime de la production parallèle (y compris le régime appelé « propriété parallèle » auparavant)? </t>
  </si>
  <si>
    <t>Si oui, pour quels produits ?</t>
  </si>
  <si>
    <t>Le producteur achète-t-il des produits issus de processus de production certifiés de sources externes ?</t>
  </si>
  <si>
    <t xml:space="preserve">Si oui, lesquels ? </t>
  </si>
  <si>
    <t xml:space="preserve">La récolte des produits a-t-elle été observée lors de l’auto-évaluation/l’audit interne ? </t>
  </si>
  <si>
    <t xml:space="preserve">Si oui, pour quels produits ? </t>
  </si>
  <si>
    <t xml:space="preserve">Le traitement des produits a-t-il été observé lors de l’auto-évaluation/l’audit interne ?  </t>
  </si>
  <si>
    <t xml:space="preserve">Énumérez tous les produits présentés lors de l’auto-évaluation/l’audit interne : </t>
  </si>
  <si>
    <t xml:space="preserve">Site(s) visités : </t>
  </si>
  <si>
    <t xml:space="preserve">Durée de l’auto-évaluation/l’audit interne : </t>
  </si>
  <si>
    <t>Calcul du taux de conformité aux Exigences Mineures (minimum à atteindre : 95 %) :</t>
  </si>
  <si>
    <t>Nom du producteur : </t>
  </si>
  <si>
    <t xml:space="preserve">Date : </t>
  </si>
  <si>
    <t>Signature :     </t>
  </si>
  <si>
    <t>x</t>
  </si>
  <si>
    <t>ifna</t>
  </si>
  <si>
    <t>RelatedPQ</t>
  </si>
  <si>
    <t>PIGUID&amp;NO</t>
  </si>
  <si>
    <t>Section</t>
  </si>
  <si>
    <r>
      <rPr>
        <b/>
        <i/>
        <sz val="8"/>
        <rFont val="Arial"/>
        <family val="2"/>
      </rPr>
      <t>Description/</t>
    </r>
    <r>
      <rPr>
        <b/>
        <sz val="8"/>
        <rFont val="Arial"/>
        <family val="2"/>
      </rPr>
      <t>principe</t>
    </r>
  </si>
  <si>
    <t>Critère</t>
  </si>
  <si>
    <t>Niveau</t>
  </si>
  <si>
    <t>N/A</t>
  </si>
  <si>
    <t>Réponse automatique pour la question de l’étape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</si>
</sst>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vertAlign val="superscript"/>
      <sz val="14"/>
      <color theme="1" tint="0.249977111117893"/>
      <name val="Arial"/>
      <family val="2"/>
    </font>
    <font>
      <sz val="9"/>
      <color theme="1"/>
      <name val="Arial"/>
      <family val="2"/>
    </font>
    <font>
      <sz val="11"/>
      <color rgb="FF444444"/>
      <name val="Calibri"/>
      <family val="2"/>
      <charset val="1"/>
    </font>
    <font>
      <sz val="7.5"/>
      <color theme="1"/>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
      <left/>
      <right style="thin">
        <color theme="4" tint="0.39997558519241921"/>
      </right>
      <top style="thin">
        <color theme="4" tint="0.39997558519241921"/>
      </top>
      <bottom style="thin">
        <color theme="4" tint="0.39997558519241921"/>
      </bottom>
      <diagonal/>
    </border>
  </borders>
  <cellStyleXfs count="4">
    <xf numFmtId="0" fontId="0" fillId="0" borderId="0"/>
    <xf numFmtId="0" fontId="2" fillId="0" borderId="0"/>
    <xf numFmtId="0" fontId="14" fillId="0" borderId="0"/>
    <xf numFmtId="0" fontId="20" fillId="0" borderId="0"/>
  </cellStyleXfs>
  <cellXfs count="80">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4" fillId="0" borderId="0" xfId="1" applyFont="1" applyAlignment="1">
      <alignment horizontal="left" wrapText="1"/>
    </xf>
    <xf numFmtId="0" fontId="15" fillId="4" borderId="5" xfId="2" applyFont="1" applyFill="1" applyBorder="1" applyAlignment="1" applyProtection="1">
      <alignment horizontal="center" vertical="center"/>
      <protection locked="0"/>
    </xf>
    <xf numFmtId="0" fontId="15" fillId="4" borderId="5" xfId="3" applyFont="1" applyFill="1" applyBorder="1" applyAlignment="1" applyProtection="1">
      <alignment horizontal="center" vertical="center"/>
      <protection locked="0"/>
    </xf>
    <xf numFmtId="0" fontId="27" fillId="0" borderId="0" xfId="0" applyFont="1"/>
    <xf numFmtId="0" fontId="0" fillId="2" borderId="1" xfId="0" applyFill="1" applyBorder="1"/>
    <xf numFmtId="0" fontId="0" fillId="0" borderId="0" xfId="0" applyAlignment="1">
      <alignment horizontal="right"/>
    </xf>
    <xf numFmtId="0" fontId="0" fillId="2" borderId="9" xfId="0" applyFill="1" applyBorder="1"/>
    <xf numFmtId="0" fontId="0" fillId="2" borderId="10" xfId="0" applyFill="1" applyBorder="1"/>
    <xf numFmtId="0" fontId="32" fillId="0" borderId="0" xfId="0" applyFont="1"/>
    <xf numFmtId="0" fontId="0" fillId="0" borderId="0" xfId="0" applyAlignment="1">
      <alignment wrapText="1"/>
    </xf>
    <xf numFmtId="0" fontId="0" fillId="0" borderId="13" xfId="0" applyBorder="1"/>
    <xf numFmtId="0" fontId="0" fillId="2" borderId="13" xfId="0" applyFill="1" applyBorder="1"/>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6" fillId="0" borderId="0" xfId="0" applyFont="1" applyAlignment="1">
      <alignment wrapText="1"/>
    </xf>
    <xf numFmtId="0" fontId="17" fillId="0" borderId="0" xfId="0" applyFont="1" applyAlignment="1">
      <alignment wrapText="1"/>
    </xf>
    <xf numFmtId="0" fontId="27" fillId="0" borderId="6" xfId="0" applyFont="1" applyBorder="1"/>
    <xf numFmtId="0" fontId="27" fillId="0" borderId="7" xfId="0" applyFont="1" applyBorder="1"/>
    <xf numFmtId="0" fontId="29" fillId="0" borderId="2" xfId="0" applyFont="1" applyBorder="1" applyAlignment="1">
      <alignment vertical="center" wrapText="1"/>
    </xf>
    <xf numFmtId="0" fontId="31" fillId="0" borderId="11" xfId="0" applyFont="1" applyBorder="1" applyAlignment="1">
      <alignment vertical="center" wrapText="1"/>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2" xfId="0" applyFont="1" applyBorder="1" applyAlignment="1">
      <alignment vertical="center" wrapText="1"/>
    </xf>
    <xf numFmtId="0" fontId="15" fillId="0" borderId="0" xfId="2" applyFont="1" applyAlignment="1">
      <alignment vertical="top" wrapText="1"/>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6" fillId="0" borderId="0" xfId="2" applyFont="1" applyAlignment="1">
      <alignment vertical="center" wrapText="1"/>
    </xf>
    <xf numFmtId="0" fontId="18" fillId="0" borderId="0" xfId="2" applyFont="1" applyAlignme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9" fillId="0" borderId="0" xfId="2" applyFont="1" applyAlignment="1">
      <alignment horizontal="center" vertical="center"/>
    </xf>
    <xf numFmtId="0" fontId="16" fillId="0" borderId="0" xfId="2" applyFont="1" applyAlignment="1">
      <alignment horizontal="left" vertical="center" wrapText="1" indent="2"/>
    </xf>
    <xf numFmtId="0" fontId="15" fillId="0" borderId="0" xfId="3" applyFont="1" applyAlignment="1">
      <alignment horizontal="center"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15" fillId="4" borderId="5" xfId="2" applyFont="1" applyFill="1" applyBorder="1" applyAlignment="1">
      <alignment horizontal="left" vertical="center"/>
    </xf>
    <xf numFmtId="0" fontId="16" fillId="0" borderId="0" xfId="2" applyFont="1" applyAlignment="1">
      <alignment horizontal="left" vertical="center" wrapText="1"/>
    </xf>
    <xf numFmtId="0" fontId="15" fillId="0" borderId="0" xfId="2" applyFont="1" applyAlignment="1">
      <alignment horizontal="left" vertical="center" indent="3"/>
    </xf>
    <xf numFmtId="0" fontId="17" fillId="0" borderId="0" xfId="2" applyFont="1" applyAlignment="1">
      <alignment horizontal="left" vertical="center" indent="3"/>
    </xf>
    <xf numFmtId="0" fontId="25" fillId="0" borderId="0" xfId="3" applyFont="1" applyAlignment="1">
      <alignment vertical="center"/>
    </xf>
    <xf numFmtId="0" fontId="26" fillId="0" borderId="0" xfId="3" applyFont="1" applyAlignment="1">
      <alignment vertical="center"/>
    </xf>
    <xf numFmtId="0" fontId="9" fillId="0" borderId="0" xfId="3" applyFont="1" applyAlignment="1">
      <alignment vertical="center"/>
    </xf>
    <xf numFmtId="0" fontId="26" fillId="0" borderId="0" xfId="3" applyFont="1" applyAlignment="1">
      <alignment vertical="center" wrapText="1"/>
    </xf>
    <xf numFmtId="0" fontId="17" fillId="0" borderId="0" xfId="3" applyFont="1" applyAlignment="1">
      <alignment vertical="center"/>
    </xf>
    <xf numFmtId="0" fontId="17" fillId="0" borderId="0" xfId="2" applyFont="1" applyAlignment="1">
      <alignment vertical="center" wrapText="1"/>
    </xf>
    <xf numFmtId="0" fontId="12" fillId="0" borderId="0" xfId="0" applyFont="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1" fillId="3" borderId="2" xfId="0" applyFont="1" applyFill="1" applyBorder="1" applyAlignment="1">
      <alignment vertical="center" wrapText="1"/>
    </xf>
    <xf numFmtId="0" fontId="10" fillId="0" borderId="0" xfId="0" applyFont="1" applyAlignment="1">
      <alignment vertical="top" wrapText="1"/>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33" fillId="0" borderId="2" xfId="0" applyFont="1" applyBorder="1" applyAlignment="1">
      <alignment horizontal="left" vertical="top" wrapText="1"/>
    </xf>
    <xf numFmtId="0" fontId="10" fillId="0" borderId="8" xfId="0" applyFont="1" applyBorder="1" applyAlignment="1">
      <alignment vertical="top" wrapText="1"/>
    </xf>
    <xf numFmtId="0" fontId="29" fillId="3" borderId="2" xfId="0" applyFont="1" applyFill="1" applyBorder="1" applyAlignment="1">
      <alignment vertical="top" wrapText="1"/>
    </xf>
    <xf numFmtId="0" fontId="29" fillId="3" borderId="2" xfId="0" applyFont="1" applyFill="1" applyBorder="1" applyAlignment="1" applyProtection="1">
      <alignment vertical="top" wrapText="1"/>
      <protection locked="0"/>
    </xf>
    <xf numFmtId="0" fontId="0" fillId="0" borderId="0" xfId="0" applyAlignment="1">
      <alignment horizontal="center"/>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12" xfId="0" applyFont="1" applyBorder="1" applyAlignment="1">
      <alignment vertical="center" wrapText="1"/>
    </xf>
    <xf numFmtId="0" fontId="28" fillId="0" borderId="0" xfId="0" applyFont="1" applyAlignment="1">
      <alignment vertical="top" wrapText="1"/>
    </xf>
    <xf numFmtId="0" fontId="16" fillId="0" borderId="0" xfId="0" applyFont="1" applyAlignment="1">
      <alignment vertical="top" wrapText="1"/>
    </xf>
    <xf numFmtId="0" fontId="31" fillId="0" borderId="0" xfId="0" applyFont="1" applyAlignment="1">
      <alignment vertical="top" wrapText="1"/>
    </xf>
    <xf numFmtId="0" fontId="15" fillId="4" borderId="5" xfId="2" applyFont="1" applyFill="1" applyBorder="1" applyAlignment="1" applyProtection="1">
      <alignment horizontal="left" vertical="center"/>
      <protection locked="0"/>
    </xf>
    <xf numFmtId="0" fontId="15" fillId="4" borderId="5" xfId="3" applyFont="1" applyFill="1" applyBorder="1" applyAlignment="1" applyProtection="1">
      <alignment horizontal="left" vertical="center"/>
      <protection locked="0"/>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79">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protection locked="1" hidden="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9"/>
      </font>
      <numFmt numFmtId="0" formatCode="General"/>
      <border outline="0">
        <left style="thin">
          <color indexed="64"/>
        </left>
      </border>
      <protection locked="1" hidden="0"/>
    </dxf>
    <dxf>
      <font>
        <strike val="0"/>
        <outline val="0"/>
        <shadow val="0"/>
        <u val="none"/>
        <vertAlign val="baseline"/>
        <sz val="9"/>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font>
      <border outline="0">
        <right style="thin">
          <color indexed="64"/>
        </right>
      </border>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1</xdr:row>
      <xdr:rowOff>1235983</xdr:rowOff>
    </xdr:to>
    <xdr:pic>
      <xdr:nvPicPr>
        <xdr:cNvPr id="2" name="Grafik 5">
          <a:extLst>
            <a:ext uri="{FF2B5EF4-FFF2-40B4-BE49-F238E27FC236}">
              <a16:creationId xmlns:a16="http://schemas.microsoft.com/office/drawing/2014/main" id="{F0B11795-A53D-4ED5-B226-CBE315E1268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DEC7F233-9C82-4338-B787-F603499145F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ichael Daddio" id="{7D1FEAC7-1B5B-40F7-B3DA-0E1BDCA129C9}" userId="S::daddio@globalgap.org::f93a7399-fce7-45a7-8780-c386bbcc4f8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159" totalsRowShown="0" headerRowDxfId="78" dataDxfId="77">
  <autoFilter ref="A1:W159" xr:uid="{5E4A3C7A-B516-496C-AB14-13DFD3A272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44F80AF-13D6-43AB-A5B1-7C68AFF731FB}" name="GUID" dataDxfId="76"/>
    <tableColumn id="17" xr3:uid="{18AA75CE-354D-40EC-8920-6CB5FF46828F}" name="Column1" dataDxfId="75"/>
    <tableColumn id="2" xr3:uid="{032AB6E3-58C3-4C28-810E-11B0230C74A4}" name="Number" dataDxfId="74"/>
    <tableColumn id="3" xr3:uid="{3BEDC4F2-4D60-4F30-BA9F-5256E6C46012}" name="PGUID" dataDxfId="73"/>
    <tableColumn id="4" xr3:uid="{C458C529-1090-4A42-8287-B8C90CAF0DE6}" name="P" dataDxfId="72"/>
    <tableColumn id="5" xr3:uid="{70890F01-B018-4AF0-A586-A1EA8123A497}" name="CGUID" dataDxfId="71"/>
    <tableColumn id="6" xr3:uid="{7E0A4C5E-F331-49FA-A7C5-495D56B9B63C}" name="C" dataDxfId="70"/>
    <tableColumn id="7" xr3:uid="{12CB8529-E8DC-42E8-B394-018A3914F4BD}" name="L" dataDxfId="69"/>
    <tableColumn id="8" xr3:uid="{2ECC4D29-1A6C-4A6B-8EE9-0AED69B3D965}" name="LGUID" dataDxfId="68">
      <calculatedColumnFormula>INDEX(Level[Level],MATCH(PIs[[#This Row],[L]],Level[GUID],0),1)</calculatedColumnFormula>
    </tableColumn>
    <tableColumn id="9" xr3:uid="{5AB01D88-2273-4AB9-B72E-616FBC35468E}" name="MGUID" dataDxfId="67"/>
    <tableColumn id="10" xr3:uid="{CA1E3BB0-C3A8-4D32-AE73-CB6293C15C01}" name="M" dataDxfId="66"/>
    <tableColumn id="11" xr3:uid="{7DA1A90B-56BE-4C48-935D-69C11DDAAC0B}" name="JG" dataDxfId="65"/>
    <tableColumn id="12" xr3:uid="{E7B90937-1C27-4E1C-B645-1A7EBE5E84ED}" name="GG" dataDxfId="64"/>
    <tableColumn id="13" xr3:uid="{F9B3705B-9DF2-46AE-AF3D-B6C0F5432068}" name="SGUID" dataDxfId="63"/>
    <tableColumn id="14" xr3:uid="{34FE457F-8641-4B79-8C58-FEFA656005A7}" name="S" dataDxfId="62">
      <calculatedColumnFormula>INDEX(allsections[[S]:[Order]],MATCH(PIs[[#This Row],[SGUID]],allsections[SGUID],0),1)</calculatedColumnFormula>
    </tableColumn>
    <tableColumn id="18" xr3:uid="{0D51EE4F-0131-4DC7-B3A3-0B9059D4250F}" name="Sbody" dataDxfId="61">
      <calculatedColumnFormula>INDEX(allsections[[S]:[Order]],MATCH(PIs[[#This Row],[SGUID]],allsections[SGUID],0),2)</calculatedColumnFormula>
    </tableColumn>
    <tableColumn id="19" xr3:uid="{89ED2C2B-3939-45C5-A6E2-DA0AEA787F81}" name="Order" dataDxfId="60">
      <calculatedColumnFormula>INDEX(allsections[[S]:[Order]],MATCH(PIs[[#This Row],[SGUID]],allsections[SGUID],0),3)</calculatedColumnFormula>
    </tableColumn>
    <tableColumn id="15" xr3:uid="{712A3E4D-F5D7-4A6A-8BD1-BE1AECBA0B38}" name="SSGUID" dataDxfId="59"/>
    <tableColumn id="16" xr3:uid="{7C0E9491-7873-4873-BC23-156554227B84}" name="SS" dataDxfId="58">
      <calculatedColumnFormula>INDEX(allsections[[S]:[Order]],MATCH(PIs[[#This Row],[SSGUID]],allsections[SGUID],0),1)</calculatedColumnFormula>
    </tableColumn>
    <tableColumn id="20" xr3:uid="{2D6C963D-100D-49FC-A450-A9BBE4571266}" name="Ssbody" dataDxfId="57">
      <calculatedColumnFormula>INDEX(allsections[[S]:[Order]],MATCH(PIs[[#This Row],[SSGUID]],allsections[SGUID],0),2)</calculatedColumnFormula>
    </tableColumn>
    <tableColumn id="21" xr3:uid="{F9AE84F6-00C7-4EC9-8467-07E6258F51AA}" name="Column2" dataDxfId="56">
      <calculatedColumnFormula>INDEX(S2PQ_relational[],MATCH(PIs[[#This Row],[GUID]],S2PQ_relational[PIGUID],0),2)</calculatedColumnFormula>
    </tableColumn>
    <tableColumn id="22" xr3:uid="{28FF5430-6A66-4075-A5BC-614839005D6E}" name="NA Exempt" dataDxfId="55"/>
    <tableColumn id="23" xr3:uid="{CB5EC807-9B07-42CB-A81E-6F88D40415B6}" name="PHU" dataDxfId="5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4" totalsRowShown="0" headerRowDxfId="32" dataDxfId="31">
  <autoFilter ref="C10:H24" xr:uid="{E738A1E6-403F-40A7-B5AD-D7D69238C53E}"/>
  <sortState xmlns:xlrd2="http://schemas.microsoft.com/office/spreadsheetml/2017/richdata2" ref="C11:H24">
    <sortCondition ref="D10:D24"/>
  </sortState>
  <tableColumns count="6">
    <tableColumn id="1" xr3:uid="{71E3A80B-D7B3-4501-80F7-46AA6FE7E5ED}" name="S2PQGUID" dataDxfId="30"/>
    <tableColumn id="6" xr3:uid="{98BB1061-159E-4176-AFB8-69B67B2FF95D}" name="Effective Number" dataDxfId="29"/>
    <tableColumn id="5" xr3:uid="{C728E0EE-E189-4F57-B59C-69E9BAE2699A}" name="Number" dataDxfId="28"/>
    <tableColumn id="2" xr3:uid="{19BCE984-BAB5-443C-9C60-9342DFCD4A10}" name="Questions de l’étape 2" dataDxfId="27"/>
    <tableColumn id="3" xr3:uid="{F62C2E7B-ADB0-4282-AA2A-9912A8362817}" name="Réponse" dataDxfId="26"/>
    <tableColumn id="4" xr3:uid="{9E23E48E-592A-4A3C-A072-D8DA4A1AD542}" name="Justification" dataDxfId="25">
      <calculatedColumnFormula>'Static ID Table'!$B$11&amp;" ''"&amp;S2PQ[[#This Row],[Questions de l’étape 2]]&amp;"'' "&amp;'Static ID Table'!$B$12&amp;" ''"&amp;'Static ID Table'!$B$14&amp;".'' "&amp;'Static ID Table'!$B$13</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19" totalsRowShown="0" headerRowDxfId="24" dataDxfId="22" headerRowBorderDxfId="23" tableBorderDxfId="21" totalsRowBorderDxfId="20">
  <autoFilter ref="B1:R219" xr:uid="{1261C0CD-9DFC-42C9-80BE-51DEE78AE244}">
    <filterColumn colId="0" hiddenButton="1"/>
  </autoFilter>
  <tableColumns count="17">
    <tableColumn id="1" xr3:uid="{C28CA087-C3C8-4D7F-907C-6CF1EE38932E}" name="SGUID" dataDxfId="19"/>
    <tableColumn id="10" xr3:uid="{FF5F5DBD-07D0-40D8-813E-9DBBBC2BCD50}" name="SSGUID" dataDxfId="18"/>
    <tableColumn id="3" xr3:uid="{4748476E-C145-4501-811E-B12F8E24E458}" name="Column2" dataDxfId="17">
      <calculatedColumnFormula>IF(Checklist48[[#This Row],[SGUID]]="",IF(Checklist48[[#This Row],[SSGUID]]="",0,1),1)</calculatedColumnFormula>
    </tableColumn>
    <tableColumn id="2" xr3:uid="{51BDDE90-CEEF-4351-9195-77DAA7712CEB}" name="PIGUID" dataDxfId="16"/>
    <tableColumn id="7" xr3:uid="{AABE43B1-2239-4448-AD5C-B89B2D45049F}" name="ifna" dataDxfId="15">
      <calculatedColumnFormula>_xlfn.IFNA(Checklist48[[#This Row],[RelatedPQ]],"NA")</calculatedColumnFormula>
    </tableColumn>
    <tableColumn id="20" xr3:uid="{521BAD82-E355-48ED-A444-95DFEDADE8E2}" name="RelatedPQ" dataDxfId="14">
      <calculatedColumnFormula>IF(Checklist48[[#This Row],[PIGUID]]="","",INDEX(S2PQ_relational[],MATCH(Checklist48[[#This Row],[PIGUID&amp;NO]],S2PQ_relational[PIGUID &amp; "NO"],0),2))</calculatedColumnFormula>
    </tableColumn>
    <tableColumn id="6" xr3:uid="{0039D9A7-7EF8-43D6-962A-A50903436496}" name="PIGUID&amp;NO" dataDxfId="13">
      <calculatedColumnFormula>Checklist48[[#This Row],[PIGUID]]&amp;"NO"</calculatedColumnFormula>
    </tableColumn>
    <tableColumn id="5" xr3:uid="{B7ED63A7-414C-4F1B-B54E-0342C852A59E}" name="NA Exempt" dataDxfId="12">
      <calculatedColumnFormula>IF(Checklist48[[#This Row],[PIGUID]]="","",INDEX(PIs[NA Exempt],MATCH(Checklist48[[#This Row],[PIGUID]],PIs[GUID],0),1))</calculatedColumnFormula>
    </tableColumn>
    <tableColumn id="16" xr3:uid="{322472AA-8FBA-485E-A0D8-FBEE13873AB5}" name="Section" dataDxfId="11">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Description/principe" dataDxfId="10">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ère" dataDxfId="9">
      <calculatedColumnFormula>IF(Checklist48[[#This Row],[SGUID]]="",IF(Checklist48[[#This Row],[SSGUID]]="",INDEX(PIs[[Column1]:[SS]],MATCH(Checklist48[[#This Row],[PIGUID]],PIs[GUID],0),6),""),"")</calculatedColumnFormula>
    </tableColumn>
    <tableColumn id="11" xr3:uid="{C75CA1B0-3488-4D4A-B29C-C647D7865B10}" name="Niveau" dataDxfId="8">
      <calculatedColumnFormula>IF(Checklist48[[#This Row],[SSGUID]]="",IF(Checklist48[[#This Row],[PIGUID]]="","",INDEX(PIs[[Column1]:[SS]],MATCH(Checklist48[[#This Row],[PIGUID]],PIs[GUID],0),8)),"")</calculatedColumnFormula>
    </tableColumn>
    <tableColumn id="12" xr3:uid="{ED672EFA-5865-417F-BB4F-1B388E0255A6}" name="Oui" dataDxfId="7"/>
    <tableColumn id="13" xr3:uid="{349BEB01-CA71-44CC-86B5-152DEA6179D5}" name="Non" dataDxfId="6"/>
    <tableColumn id="14" xr3:uid="{5762A0E9-667A-42EA-A744-CF6C53B6A269}" name="N/A" dataDxfId="5">
      <calculatedColumnFormula>IF(Checklist48[[#This Row],[ifna]]="NA","",IF(Checklist48[[#This Row],[RelatedPQ]]=0,"",IF(Checklist48[[#This Row],[RelatedPQ]]="","",IF((INDEX(S2PQ_relational[],MATCH(Checklist48[[#This Row],[PIGUID&amp;NO]],S2PQ_relational[PIGUID &amp; "NO"],0),1))=Checklist48[[#This Row],[PIGUID]],"Non applicable",""))))</calculatedColumnFormula>
    </tableColumn>
    <tableColumn id="15" xr3:uid="{AEA496EE-CBE7-496C-B617-02F2414FE565}" name="Réponse automatique pour la question de l’étape 2" dataDxfId="4">
      <calculatedColumnFormula>IF(Checklist48[[#This Row],[N/A]]="Non applicable",INDEX(S2PQ[[Questions de l’étape 2]:[Justification]],MATCH(Checklist48[[#This Row],[RelatedPQ]],S2PQ[S2PQGUID],0),3),"")</calculatedColumnFormula>
    </tableColumn>
    <tableColumn id="19" xr3:uid="{44380B42-FA7E-445D-9B15-DB7632F760D9}" name="Justification"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7" totalsRowShown="0">
  <autoFilter ref="A2:D337" xr:uid="{82988041-255B-4029-849A-CAC9CB90C3BF}"/>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3" insertRow="1" totalsRowShown="0">
  <autoFilter ref="F2:I3" xr:uid="{9DF33FD5-38F1-4EC4-94A7-453759C029D5}"/>
  <sortState xmlns:xlrd2="http://schemas.microsoft.com/office/spreadsheetml/2017/richdata2" ref="F3:I3">
    <sortCondition ref="I2:I3"/>
  </sortState>
  <tableColumns count="4">
    <tableColumn id="1" xr3:uid="{4C6C6EAC-E3B8-4983-B903-570950C4A390}" name="SGUID" dataDxfId="53"/>
    <tableColumn id="2" xr3:uid="{FB020DC4-E3B6-4389-B5EE-135BBCA6D60C}" name="S" dataDxfId="52">
      <calculatedColumnFormula>INDEX(allsections[[S]:[Order]],MATCH(unique_sections[[#This Row],[SGUID]],allsections[SGUID],0),1)</calculatedColumnFormula>
    </tableColumn>
    <tableColumn id="3" xr3:uid="{3491EBA2-6F3F-46A9-BA1F-8F37AA4C37BF}" name="Sbody" dataDxfId="51">
      <calculatedColumnFormula>INDEX(allsections[[S]:[Order]],MATCH(unique_sections[[#This Row],[SGUID]],allsections[SGUID],0),2)</calculatedColumnFormula>
    </tableColumn>
    <tableColumn id="4" xr3:uid="{2CCE8E68-43E0-4B1C-A9E7-ED729BE54A6A}" name="Order" dataDxfId="50">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3" insertRow="1" totalsRowShown="0">
  <tableColumns count="7">
    <tableColumn id="1" xr3:uid="{50AA5D40-C69F-4EEF-A749-049243C60406}" name="Section GUID" dataDxfId="49"/>
    <tableColumn id="2" xr3:uid="{BBBA6B65-7E6B-45A7-B27A-3A7BD37839E4}" name="Subsection GUID" dataDxfId="48"/>
    <tableColumn id="3" xr3:uid="{BA9D9A02-EE6E-429A-8E27-213401CC35CF}" name="Title" dataDxfId="47">
      <calculatedColumnFormula>P3&amp;Q3</calculatedColumnFormula>
    </tableColumn>
    <tableColumn id="4" xr3:uid="{32E95E8B-3C8E-4CB8-9588-F7AE4D08E8C5}" name="S Order" dataDxfId="46">
      <calculatedColumnFormula>INDEX(allsections[[S]:[Order]],MATCH(P3,allsections[SGUID],0),3)</calculatedColumnFormula>
    </tableColumn>
    <tableColumn id="5" xr3:uid="{B976C304-4D87-4ECE-A806-3A3AC63BBA14}" name="SS Order" dataDxfId="45">
      <calculatedColumnFormula>INDEX(allsections[[S]:[Order]],MATCH(Q3,allsections[SGUID],0),3)</calculatedColumnFormula>
    </tableColumn>
    <tableColumn id="6" xr3:uid="{E9C1FCE4-D485-47DD-9199-94307EB0F9FF}" name="GUID"/>
    <tableColumn id="7" xr3:uid="{8A38A788-5036-4992-A5C6-DCD2DB933D42}" name="Schon da?" dataDxfId="44">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insertRow="1" totalsRowShown="0">
  <autoFilter ref="K2:N3" xr:uid="{80190567-D1CF-4F5C-8F2A-CE1D0B2E11B0}"/>
  <tableColumns count="4">
    <tableColumn id="1" xr3:uid="{174EBF58-71A0-49DD-BDF9-9B1E15979C9A}" name="SSGUID" dataDxfId="43"/>
    <tableColumn id="2" xr3:uid="{610BA2CD-4D82-4ACC-96D5-FCF1D0E01616}" name="SS" dataDxfId="42">
      <calculatedColumnFormula>INDEX(allsections[[S]:[Order]],MATCH(unique_sub[[#This Row],[SSGUID]],allsections[SGUID],0),1)</calculatedColumnFormula>
    </tableColumn>
    <tableColumn id="3" xr3:uid="{FEECEED9-62EC-4E39-BBCF-7FFA78E9475A}" name="Ssbody" dataDxfId="41">
      <calculatedColumnFormula>INDEX(allsections[[S]:[Order]],MATCH(unique_sub[[#This Row],[SSGUID]],allsections[SGUID],0),2)</calculatedColumnFormula>
    </tableColumn>
    <tableColumn id="4" xr3:uid="{798ED63C-064E-4FA2-AF9B-FD1BEE95201A}" name="Order" dataDxfId="40">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9"/>
    <tableColumn id="2" xr3:uid="{30133D96-7EE5-4189-8B69-2CF2CF067271}" name="Subsection GUID" dataDxfId="38"/>
    <tableColumn id="3" xr3:uid="{ED3D81E1-2B46-44CE-AF52-71039CF1928C}" name="Title" dataDxfId="37"/>
    <tableColumn id="4" xr3:uid="{53EAD869-67E0-4492-AE8E-7EDE6B1E30D5}" name="S Order" dataDxfId="36">
      <calculatedColumnFormula>INDEX(allsections[[S]:[Order]],MATCH(X3,allsections[SGUID],0),3)</calculatedColumnFormula>
    </tableColumn>
    <tableColumn id="5" xr3:uid="{58241B3A-E865-458B-B7C9-E04317E8B4FB}" name="SS Order" dataDxfId="35">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170" totalsRowShown="0">
  <autoFilter ref="A1:D170" xr:uid="{B0817620-6DC1-4852-89C4-D88E59439B6E}"/>
  <tableColumns count="4">
    <tableColumn id="1" xr3:uid="{34157229-47EE-4C5F-B7D9-70B9F6AB1C60}" name="PIGUID"/>
    <tableColumn id="2" xr3:uid="{6F40A81F-CC2F-4797-9D07-55D3D6440652}" name="PQGUID"/>
    <tableColumn id="3" xr3:uid="{0455099A-5206-47FB-A9BA-D8EC04A94B79}" name="N:N ID" dataDxfId="34">
      <calculatedColumnFormula>S2PQ_relational[[#This Row],[PIGUID]]&amp;S2PQ_relational[[#This Row],[PQGUID]]</calculatedColumnFormula>
    </tableColumn>
    <tableColumn id="4" xr3:uid="{3BCD0F4D-FE45-47F8-9940-14493B57B629}" name="PIGUID &amp; &quot;NO&quot;" dataDxfId="33">
      <calculatedColumnFormula>IF(INDEX(S2PQ[[S2PQGUID]:[Réponse]],MATCH(S2PQ_relational[[#This Row],[PQGUID]],S2PQ[S2PQGUID],0),5)='Static ID Table'!$B$14,S2PQ_relational[[#This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F9A061F-4D25-479A-AE6E-078100521EF4}" name="Table12" displayName="Table12" ref="A9:B16" totalsRowShown="0">
  <autoFilter ref="A9:B16" xr:uid="{3F9A061F-4D25-479A-AE6E-078100521EF4}"/>
  <tableColumns count="2">
    <tableColumn id="1" xr3:uid="{2C6FBDD8-E6F9-435E-881C-2A046FC10672}" name="Template Texts"/>
    <tableColumn id="2" xr3:uid="{814D76EA-D4F6-428C-B185-6563C0929BFB}"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2-11-29T10:17:30.48" personId="{7D1FEAC7-1B5B-40F7-B3DA-0E1BDCA129C9}" id="{42150C83-AC5F-48F4-8D95-0BD0AE1B7E77}">
    <text xml:space="preserve"> before the S2PQ text</text>
  </threadedComment>
  <threadedComment ref="A12" dT="2022-11-29T10:17:49.80" personId="{7D1FEAC7-1B5B-40F7-B3DA-0E1BDCA129C9}" id="{160679D6-69B5-499C-B5CC-060594E18B16}">
    <text>after the S2PQ and before the "No."</text>
  </threadedComment>
  <threadedComment ref="A13" dT="2022-11-29T10:17:58.95" personId="{7D1FEAC7-1B5B-40F7-B3DA-0E1BDCA129C9}" id="{6A7EDABC-87A9-4597-98ED-4EF8674BA4EB}">
    <text>after the "No."</text>
  </threadedComment>
</ThreadedComment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vmlDrawing" Target="../drawings/vmlDrawing1.v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C11D-1A8E-4590-AACA-3AD057FBCC50}">
  <dimension ref="A1:A2"/>
  <sheetViews>
    <sheetView workbookViewId="0">
      <selection activeCell="A2" sqref="A2"/>
    </sheetView>
  </sheetViews>
  <sheetFormatPr defaultColWidth="9.140625" defaultRowHeight="15" x14ac:dyDescent="0.25"/>
  <cols>
    <col min="1" max="1" width="138" customWidth="1"/>
  </cols>
  <sheetData>
    <row r="1" spans="1:1" x14ac:dyDescent="0.25">
      <c r="A1" t="s">
        <v>0</v>
      </c>
    </row>
    <row r="2" spans="1:1" x14ac:dyDescent="0.25">
      <c r="A2"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XFC221"/>
  <sheetViews>
    <sheetView view="pageLayout" topLeftCell="J1" zoomScaleNormal="100" workbookViewId="0">
      <selection activeCell="J1" sqref="J1"/>
    </sheetView>
  </sheetViews>
  <sheetFormatPr defaultColWidth="0" defaultRowHeight="11.25" zeroHeight="1" x14ac:dyDescent="0.25"/>
  <cols>
    <col min="1" max="1" width="8.7109375" style="62" hidden="1" customWidth="1"/>
    <col min="2" max="2" width="11.7109375" style="62" hidden="1" customWidth="1"/>
    <col min="3" max="4" width="9.140625" style="62" hidden="1" customWidth="1"/>
    <col min="5" max="9" width="9.28515625" style="62" hidden="1" customWidth="1"/>
    <col min="10" max="10" width="11.5703125" style="62" customWidth="1"/>
    <col min="11" max="11" width="38.85546875" style="62" customWidth="1"/>
    <col min="12" max="12" width="37.5703125" style="62" customWidth="1"/>
    <col min="13" max="13" width="7" style="62" customWidth="1"/>
    <col min="14" max="15" width="4.42578125" style="23" customWidth="1"/>
    <col min="16" max="16" width="7.28515625" style="62" customWidth="1"/>
    <col min="17" max="17" width="16.28515625" style="62" customWidth="1"/>
    <col min="18" max="18" width="12.5703125" style="23" customWidth="1"/>
    <col min="19" max="20" width="0.85546875" style="62" hidden="1" customWidth="1"/>
    <col min="21" max="16383" width="9.28515625" style="62" hidden="1"/>
    <col min="16384" max="16384" width="0.7109375" style="62" customWidth="1"/>
  </cols>
  <sheetData>
    <row r="1" spans="1:18" s="58" customFormat="1" ht="45" x14ac:dyDescent="0.25">
      <c r="A1" s="58" t="s">
        <v>2391</v>
      </c>
      <c r="B1" s="59" t="s">
        <v>34</v>
      </c>
      <c r="C1" s="60" t="s">
        <v>38</v>
      </c>
      <c r="D1" s="60" t="s">
        <v>41</v>
      </c>
      <c r="E1" s="60" t="s">
        <v>2284</v>
      </c>
      <c r="F1" s="60" t="s">
        <v>2392</v>
      </c>
      <c r="G1" s="60" t="s">
        <v>2393</v>
      </c>
      <c r="H1" s="60" t="s">
        <v>2394</v>
      </c>
      <c r="I1" s="60" t="s">
        <v>42</v>
      </c>
      <c r="J1" s="61" t="s">
        <v>2395</v>
      </c>
      <c r="K1" s="61" t="s">
        <v>2396</v>
      </c>
      <c r="L1" s="61" t="s">
        <v>2397</v>
      </c>
      <c r="M1" s="61" t="s">
        <v>2398</v>
      </c>
      <c r="N1" s="61" t="s">
        <v>2328</v>
      </c>
      <c r="O1" s="61" t="s">
        <v>2316</v>
      </c>
      <c r="P1" s="61" t="s">
        <v>2399</v>
      </c>
      <c r="Q1" s="61" t="s">
        <v>2400</v>
      </c>
      <c r="R1" s="61" t="s">
        <v>2333</v>
      </c>
    </row>
    <row r="2" spans="1:18" ht="22.5" x14ac:dyDescent="0.25">
      <c r="B2" s="63" t="s">
        <v>69</v>
      </c>
      <c r="C2" s="63"/>
      <c r="D2" s="64">
        <f>IF(Checklist48[[#This Row],[SGUID]]="",IF(Checklist48[[#This Row],[SSGUID]]="",0,1),1)</f>
        <v>1</v>
      </c>
      <c r="E2" s="63"/>
      <c r="F2" s="63" t="str">
        <f>_xlfn.IFNA(Checklist48[[#This Row],[RelatedPQ]],"NA")</f>
        <v/>
      </c>
      <c r="G2" s="63" t="str">
        <f>IF(Checklist48[[#This Row],[PIGUID]]="","",INDEX(S2PQ_relational[],MATCH(Checklist48[[#This Row],[PIGUID&amp;NO]],S2PQ_relational[PIGUID &amp; "NO"],0),2))</f>
        <v/>
      </c>
      <c r="H2" s="65" t="str">
        <f>Checklist48[[#This Row],[PIGUID]]&amp;"NO"</f>
        <v>NO</v>
      </c>
      <c r="I2" s="65" t="str">
        <f>IF(Checklist48[[#This Row],[PIGUID]]="","",INDEX(PIs[NA Exempt],MATCH(Checklist48[[#This Row],[PIGUID]],PIs[GUID],0),1))</f>
        <v/>
      </c>
      <c r="J2"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01 GESTION </v>
      </c>
      <c r="K2" s="63" t="str">
        <f>IF(Checklist48[[#This Row],[SGUID]]="",IF(Checklist48[[#This Row],[SSGUID]]="",IF(Checklist48[[#This Row],[PIGUID]]="","",INDEX(PIs[[Column1]:[SS]],MATCH(Checklist48[[#This Row],[PIGUID]],PIs[GUID],0),4)),INDEX(PIs[[Column1]:[Ssbody]],MATCH(Checklist48[[#This Row],[SSGUID]],PIs[SSGUID],0),19)),INDEX(PIs[[Column1]:[SS]],MATCH(Checklist48[[#This Row],[SGUID]],PIs[SGUID],0),15))</f>
        <v>-</v>
      </c>
      <c r="L2" s="63" t="str">
        <f>IF(Checklist48[[#This Row],[SGUID]]="",IF(Checklist48[[#This Row],[SSGUID]]="",INDEX(PIs[[Column1]:[SS]],MATCH(Checklist48[[#This Row],[PIGUID]],PIs[GUID],0),6),""),"")</f>
        <v/>
      </c>
      <c r="M2" s="63" t="str">
        <f>IF(Checklist48[[#This Row],[SSGUID]]="",IF(Checklist48[[#This Row],[PIGUID]]="","",INDEX(PIs[[Column1]:[SS]],MATCH(Checklist48[[#This Row],[PIGUID]],PIs[GUID],0),8)),"")</f>
        <v/>
      </c>
      <c r="N2" s="22"/>
      <c r="O2" s="22"/>
      <c r="P2" s="63" t="str">
        <f>IF(Checklist48[[#This Row],[ifna]]="NA","",IF(Checklist48[[#This Row],[RelatedPQ]]=0,"",IF(Checklist48[[#This Row],[RelatedPQ]]="","",IF((INDEX(S2PQ_relational[],MATCH(Checklist48[[#This Row],[PIGUID&amp;NO]],S2PQ_relational[PIGUID &amp; "NO"],0),1))=Checklist48[[#This Row],[PIGUID]],"Non applicable",""))))</f>
        <v/>
      </c>
      <c r="Q2" s="63" t="str">
        <f>IF(Checklist48[[#This Row],[N/A]]="Non applicable",INDEX(S2PQ[[Questions de l’étape 2]:[Justification]],MATCH(Checklist48[[#This Row],[RelatedPQ]],S2PQ[S2PQGUID],0),3),"")</f>
        <v/>
      </c>
      <c r="R2" s="22"/>
    </row>
    <row r="3" spans="1:18" ht="33.75" x14ac:dyDescent="0.25">
      <c r="B3" s="63"/>
      <c r="C3" s="63" t="s">
        <v>70</v>
      </c>
      <c r="D3" s="64">
        <f>IF(Checklist48[[#This Row],[SGUID]]="",IF(Checklist48[[#This Row],[SSGUID]]="",0,1),1)</f>
        <v>1</v>
      </c>
      <c r="E3" s="63"/>
      <c r="F3" s="65" t="str">
        <f>_xlfn.IFNA(Checklist48[[#This Row],[RelatedPQ]],"NA")</f>
        <v/>
      </c>
      <c r="G3" s="63" t="str">
        <f>IF(Checklist48[[#This Row],[PIGUID]]="","",INDEX(S2PQ_relational[],MATCH(Checklist48[[#This Row],[PIGUID&amp;NO]],S2PQ_relational[PIGUID &amp; "NO"],0),2))</f>
        <v/>
      </c>
      <c r="H3" s="65" t="str">
        <f>Checklist48[[#This Row],[PIGUID]]&amp;"NO"</f>
        <v>NO</v>
      </c>
      <c r="I3" s="65" t="str">
        <f>IF(Checklist48[[#This Row],[PIGUID]]="","",INDEX(PIs[NA Exempt],MATCH(Checklist48[[#This Row],[PIGUID]],PIs[GUID],0),1))</f>
        <v/>
      </c>
      <c r="J3" s="63" t="str">
        <f>IF(Checklist48[[#This Row],[SGUID]]="",IF(Checklist48[[#This Row],[SSGUID]]="",IF(Checklist48[[#This Row],[PIGUID]]="","",INDEX(PIs[[Column1]:[SS]],MATCH(Checklist48[[#This Row],[PIGUID]],PIs[GUID],0),2)),INDEX(PIs[[Column1]:[SS]],MATCH(Checklist48[[#This Row],[SSGUID]],PIs[SSGUID],0),18)),INDEX(PIs[[Column1]:[SS]],MATCH(Checklist48[[#This Row],[SGUID]],PIs[SGUID],0),14))</f>
        <v>FO 01.01 Historique du site</v>
      </c>
      <c r="K3" s="63" t="str">
        <f>IF(Checklist48[[#This Row],[SGUID]]="",IF(Checklist48[[#This Row],[SSGUID]]="",IF(Checklist48[[#This Row],[PIGUID]]="","",INDEX(PIs[[Column1]:[SS]],MATCH(Checklist48[[#This Row],[PIGUID]],PIs[GUID],0),4)),INDEX(PIs[[Column1]:[Ssbody]],MATCH(Checklist48[[#This Row],[SSGUID]],PIs[SSGUID],0),19)),INDEX(PIs[[Column1]:[SS]],MATCH(Checklist48[[#This Row],[SGUID]],PIs[SGUID],0),15))</f>
        <v>-</v>
      </c>
      <c r="L3" s="63" t="str">
        <f>IF(Checklist48[[#This Row],[SGUID]]="",IF(Checklist48[[#This Row],[SSGUID]]="",INDEX(PIs[[Column1]:[SS]],MATCH(Checklist48[[#This Row],[PIGUID]],PIs[GUID],0),6),""),"")</f>
        <v/>
      </c>
      <c r="M3" s="63" t="str">
        <f>IF(Checklist48[[#This Row],[SSGUID]]="",IF(Checklist48[[#This Row],[PIGUID]]="","",INDEX(PIs[[Column1]:[SS]],MATCH(Checklist48[[#This Row],[PIGUID]],PIs[GUID],0),8)),"")</f>
        <v/>
      </c>
      <c r="N3" s="22"/>
      <c r="O3" s="22"/>
      <c r="P3" s="63" t="str">
        <f>IF(Checklist48[[#This Row],[ifna]]="NA","",IF(Checklist48[[#This Row],[RelatedPQ]]=0,"",IF(Checklist48[[#This Row],[RelatedPQ]]="","",IF((INDEX(S2PQ_relational[],MATCH(Checklist48[[#This Row],[PIGUID&amp;NO]],S2PQ_relational[PIGUID &amp; "NO"],0),1))=Checklist48[[#This Row],[PIGUID]],"Non applicable",""))))</f>
        <v/>
      </c>
      <c r="Q3" s="63" t="str">
        <f>IF(Checklist48[[#This Row],[N/A]]="Non applicable",INDEX(S2PQ[[Questions de l’étape 2]:[Justification]],MATCH(Checklist48[[#This Row],[RelatedPQ]],S2PQ[S2PQGUID],0),3),"")</f>
        <v/>
      </c>
      <c r="R3" s="22"/>
    </row>
    <row r="4" spans="1:18" ht="123.4" customHeight="1" x14ac:dyDescent="0.25">
      <c r="B4" s="63"/>
      <c r="C4" s="63"/>
      <c r="D4" s="64">
        <f>IF(Checklist48[[#This Row],[SGUID]]="",IF(Checklist48[[#This Row],[SSGUID]]="",0,1),1)</f>
        <v>0</v>
      </c>
      <c r="E4" s="63" t="s">
        <v>85</v>
      </c>
      <c r="F4" s="66" t="str">
        <f>_xlfn.IFNA(Checklist48[[#This Row],[RelatedPQ]],"NA")</f>
        <v>NA</v>
      </c>
      <c r="G4" s="63" t="e">
        <f>IF(Checklist48[[#This Row],[PIGUID]]="","",INDEX(S2PQ_relational[],MATCH(Checklist48[[#This Row],[PIGUID&amp;NO]],S2PQ_relational[PIGUID &amp; "NO"],0),2))</f>
        <v>#N/A</v>
      </c>
      <c r="H4" s="66" t="str">
        <f>Checklist48[[#This Row],[PIGUID]]&amp;"NO"</f>
        <v>4ehRyfZGJ8yRKC06TlByyANO</v>
      </c>
      <c r="I4" s="66" t="b">
        <f>IF(Checklist48[[#This Row],[PIGUID]]="","",INDEX(PIs[NA Exempt],MATCH(Checklist48[[#This Row],[PIGUID]],PIs[GUID],0),1))</f>
        <v>0</v>
      </c>
      <c r="J4" s="63" t="str">
        <f>IF(Checklist48[[#This Row],[SGUID]]="",IF(Checklist48[[#This Row],[SSGUID]]="",IF(Checklist48[[#This Row],[PIGUID]]="","",INDEX(PIs[[Column1]:[SS]],MATCH(Checklist48[[#This Row],[PIGUID]],PIs[GUID],0),2)),INDEX(PIs[[Column1]:[SS]],MATCH(Checklist48[[#This Row],[SSGUID]],PIs[SSGUID],0),18)),INDEX(PIs[[Column1]:[SS]],MATCH(Checklist48[[#This Row],[SGUID]],PIs[SGUID],0),14))</f>
        <v>FO 01.01.01</v>
      </c>
      <c r="K4"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dispose d’un système d’identification des sites et installations utilisés pour la production.</v>
      </c>
      <c r="L4" s="63" t="str">
        <f>IF(Checklist48[[#This Row],[SGUID]]="",IF(Checklist48[[#This Row],[SSGUID]]="",INDEX(PIs[[Column1]:[SS]],MATCH(Checklist48[[#This Row],[PIGUID]],PIs[GUID],0),6),""),"")</f>
        <v>Le producteur doit disposer d’un système permettant d’identifier :
\- Tous les champs, serres et autres zones de production
\- Toutes les sources d’eau, les installations de stockage et de traitement/manipulation, les stockages d’agents agrochimiques, les bâtiments et tout autre élément susceptible de présenter un risque pour la santé et la sécurité des travailleurs ou pour l’environnement
L’identification peut se faire sur une carte ou au moyen de panneaux sur chaque site.</v>
      </c>
      <c r="M4" s="63" t="str">
        <f>IF(Checklist48[[#This Row],[SSGUID]]="",IF(Checklist48[[#This Row],[PIGUID]]="","",INDEX(PIs[[Column1]:[SS]],MATCH(Checklist48[[#This Row],[PIGUID]],PIs[GUID],0),8)),"")</f>
        <v>Exigence Majeure</v>
      </c>
      <c r="N4" s="22"/>
      <c r="O4" s="22"/>
      <c r="P4" s="63" t="str">
        <f>IF(Checklist48[[#This Row],[ifna]]="NA","",IF(Checklist48[[#This Row],[RelatedPQ]]=0,"",IF(Checklist48[[#This Row],[RelatedPQ]]="","",IF((INDEX(S2PQ_relational[],MATCH(Checklist48[[#This Row],[PIGUID&amp;NO]],S2PQ_relational[PIGUID &amp; "NO"],0),1))=Checklist48[[#This Row],[PIGUID]],"Non applicable",""))))</f>
        <v/>
      </c>
      <c r="Q4" s="63" t="str">
        <f>IF(Checklist48[[#This Row],[N/A]]="Non applicable",INDEX(S2PQ[[Questions de l’étape 2]:[Justification]],MATCH(Checklist48[[#This Row],[RelatedPQ]],S2PQ[S2PQGUID],0),3),"")</f>
        <v/>
      </c>
      <c r="R4" s="22"/>
    </row>
    <row r="5" spans="1:18" ht="49.5" customHeight="1" x14ac:dyDescent="0.25">
      <c r="B5" s="63"/>
      <c r="C5" s="63"/>
      <c r="D5" s="64">
        <f>IF(Checklist48[[#This Row],[SGUID]]="",IF(Checklist48[[#This Row],[SSGUID]]="",0,1),1)</f>
        <v>0</v>
      </c>
      <c r="E5" s="63" t="s">
        <v>62</v>
      </c>
      <c r="F5" s="66" t="str">
        <f>_xlfn.IFNA(Checklist48[[#This Row],[RelatedPQ]],"NA")</f>
        <v>NA</v>
      </c>
      <c r="G5" s="63" t="e">
        <f>IF(Checklist48[[#This Row],[PIGUID]]="","",INDEX(S2PQ_relational[],MATCH(Checklist48[[#This Row],[PIGUID&amp;NO]],S2PQ_relational[PIGUID &amp; "NO"],0),2))</f>
        <v>#N/A</v>
      </c>
      <c r="H5" s="66" t="str">
        <f>Checklist48[[#This Row],[PIGUID]]&amp;"NO"</f>
        <v>70ituY5kK8xZxfD3tPVp7oNO</v>
      </c>
      <c r="I5" s="66" t="b">
        <f>IF(Checklist48[[#This Row],[PIGUID]]="","",INDEX(PIs[NA Exempt],MATCH(Checklist48[[#This Row],[PIGUID]],PIs[GUID],0),1))</f>
        <v>0</v>
      </c>
      <c r="J5" s="63" t="str">
        <f>IF(Checklist48[[#This Row],[SGUID]]="",IF(Checklist48[[#This Row],[SSGUID]]="",IF(Checklist48[[#This Row],[PIGUID]]="","",INDEX(PIs[[Column1]:[SS]],MATCH(Checklist48[[#This Row],[PIGUID]],PIs[GUID],0),2)),INDEX(PIs[[Column1]:[SS]],MATCH(Checklist48[[#This Row],[SSGUID]],PIs[SSGUID],0),18)),INDEX(PIs[[Column1]:[SS]],MATCH(Checklist48[[#This Row],[SGUID]],PIs[SGUID],0),14))</f>
        <v>FO 01.01.02</v>
      </c>
      <c r="K5" s="63"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d’enregistrement est mis en place afin que chaque unité de production fournisse un enregistrement des activités menées.</v>
      </c>
      <c r="L5" s="63" t="str">
        <f>IF(Checklist48[[#This Row],[SGUID]]="",IF(Checklist48[[#This Row],[SSGUID]]="",INDEX(PIs[[Column1]:[SS]],MATCH(Checklist48[[#This Row],[PIGUID]],PIs[GUID],0),6),""),"")</f>
        <v>Les enregistrements existants doivent fournir un historique de production certifiée GLOBALG.A.P. pour toutes les unités de production. Ils peut s’agir d’enregistrements sur papier ou en version électronique.</v>
      </c>
      <c r="M5" s="63" t="str">
        <f>IF(Checklist48[[#This Row],[SSGUID]]="",IF(Checklist48[[#This Row],[PIGUID]]="","",INDEX(PIs[[Column1]:[SS]],MATCH(Checklist48[[#This Row],[PIGUID]],PIs[GUID],0),8)),"")</f>
        <v>Exigence Majeure</v>
      </c>
      <c r="N5" s="22"/>
      <c r="O5" s="22"/>
      <c r="P5" s="63" t="str">
        <f>IF(Checklist48[[#This Row],[ifna]]="NA","",IF(Checklist48[[#This Row],[RelatedPQ]]=0,"",IF(Checklist48[[#This Row],[RelatedPQ]]="","",IF((INDEX(S2PQ_relational[],MATCH(Checklist48[[#This Row],[PIGUID&amp;NO]],S2PQ_relational[PIGUID &amp; "NO"],0),1))=Checklist48[[#This Row],[PIGUID]],"Non applicable",""))))</f>
        <v/>
      </c>
      <c r="Q5" s="63" t="str">
        <f>IF(Checklist48[[#This Row],[N/A]]="Non applicable",INDEX(S2PQ[[Questions de l’étape 2]:[Justification]],MATCH(Checklist48[[#This Row],[RelatedPQ]],S2PQ[S2PQGUID],0),3),"")</f>
        <v/>
      </c>
      <c r="R5" s="22"/>
    </row>
    <row r="6" spans="1:18" ht="161.65" customHeight="1" x14ac:dyDescent="0.25">
      <c r="B6" s="63"/>
      <c r="C6" s="63"/>
      <c r="D6" s="64">
        <f>IF(Checklist48[[#This Row],[SGUID]]="",IF(Checklist48[[#This Row],[SSGUID]]="",0,1),1)</f>
        <v>0</v>
      </c>
      <c r="E6" s="63" t="s">
        <v>258</v>
      </c>
      <c r="F6" s="66" t="str">
        <f>_xlfn.IFNA(Checklist48[[#This Row],[RelatedPQ]],"NA")</f>
        <v>NA</v>
      </c>
      <c r="G6" s="63" t="e">
        <f>IF(Checklist48[[#This Row],[PIGUID]]="","",INDEX(S2PQ_relational[],MATCH(Checklist48[[#This Row],[PIGUID&amp;NO]],S2PQ_relational[PIGUID &amp; "NO"],0),2))</f>
        <v>#N/A</v>
      </c>
      <c r="H6" s="66" t="str">
        <f>Checklist48[[#This Row],[PIGUID]]&amp;"NO"</f>
        <v>xCeE9TmgxqthWUyITEaOANO</v>
      </c>
      <c r="I6" s="66" t="b">
        <f>IF(Checklist48[[#This Row],[PIGUID]]="","",INDEX(PIs[NA Exempt],MATCH(Checklist48[[#This Row],[PIGUID]],PIs[GUID],0),1))</f>
        <v>0</v>
      </c>
      <c r="J6" s="63" t="str">
        <f>IF(Checklist48[[#This Row],[SGUID]]="",IF(Checklist48[[#This Row],[SSGUID]]="",IF(Checklist48[[#This Row],[PIGUID]]="","",INDEX(PIs[[Column1]:[SS]],MATCH(Checklist48[[#This Row],[PIGUID]],PIs[GUID],0),2)),INDEX(PIs[[Column1]:[SS]],MATCH(Checklist48[[#This Row],[SSGUID]],PIs[SSGUID],0),18)),INDEX(PIs[[Column1]:[SS]],MATCH(Checklist48[[#This Row],[SGUID]],PIs[SGUID],0),14))</f>
        <v>FO 01.01.03</v>
      </c>
      <c r="K6" s="63"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à des fins d’audit sont à jour. Sauf mention particulière, les enregistrements sont conservés pour une durée de deux ans.</v>
      </c>
      <c r="L6" s="63" t="str">
        <f>IF(Checklist48[[#This Row],[SGUID]]="",IF(Checklist48[[#This Row],[SSGUID]]="",INDEX(PIs[[Column1]:[SS]],MATCH(Checklist48[[#This Row],[PIGUID]],PIs[GUID],0),6),""),"")</f>
        <v>Les enregistrements électroniques doivent être valides et, lorsqu’il en fait usage, le producteur doit porter la responsabilité de procéder à des sauvegardes des informations.
Pour l’audit initial par l’organisme de certification (OC), le producteur doit conserver des enregistrements couvrant au moins les trois derniers mois avant la date de l’audit, ou commençant à la date d’inscription si la période couverte est plus longue. Les nouveaux demandeurs doivent disposer d’enregistrements complets pour chaque domaine couvert par l’inscription ainsi que pour les activités en lien avec la documentation GLOBALG.A.P. requise pour le domaine en question. L’absence d’un enregistrement donné doit entraîner la non-conformité ou la non-conformité globale pour le principe concerné.</v>
      </c>
      <c r="M6" s="63" t="str">
        <f>IF(Checklist48[[#This Row],[SSGUID]]="",IF(Checklist48[[#This Row],[PIGUID]]="","",INDEX(PIs[[Column1]:[SS]],MATCH(Checklist48[[#This Row],[PIGUID]],PIs[GUID],0),8)),"")</f>
        <v>Exigence Majeure</v>
      </c>
      <c r="N6" s="22"/>
      <c r="O6" s="22"/>
      <c r="P6" s="63" t="str">
        <f>IF(Checklist48[[#This Row],[ifna]]="NA","",IF(Checklist48[[#This Row],[RelatedPQ]]=0,"",IF(Checklist48[[#This Row],[RelatedPQ]]="","",IF((INDEX(S2PQ_relational[],MATCH(Checklist48[[#This Row],[PIGUID&amp;NO]],S2PQ_relational[PIGUID &amp; "NO"],0),1))=Checklist48[[#This Row],[PIGUID]],"Non applicable",""))))</f>
        <v/>
      </c>
      <c r="Q6" s="63" t="str">
        <f>IF(Checklist48[[#This Row],[N/A]]="Non applicable",INDEX(S2PQ[[Questions de l’étape 2]:[Justification]],MATCH(Checklist48[[#This Row],[RelatedPQ]],S2PQ[S2PQGUID],0),3),"")</f>
        <v/>
      </c>
      <c r="R6" s="22"/>
    </row>
    <row r="7" spans="1:18" ht="33.75" x14ac:dyDescent="0.25">
      <c r="B7" s="63"/>
      <c r="C7" s="63" t="s">
        <v>686</v>
      </c>
      <c r="D7" s="64">
        <f>IF(Checklist48[[#This Row],[SGUID]]="",IF(Checklist48[[#This Row],[SSGUID]]="",0,1),1)</f>
        <v>1</v>
      </c>
      <c r="E7" s="63"/>
      <c r="F7" s="66" t="str">
        <f>_xlfn.IFNA(Checklist48[[#This Row],[RelatedPQ]],"NA")</f>
        <v/>
      </c>
      <c r="G7" s="63" t="str">
        <f>IF(Checklist48[[#This Row],[PIGUID]]="","",INDEX(S2PQ_relational[],MATCH(Checklist48[[#This Row],[PIGUID&amp;NO]],S2PQ_relational[PIGUID &amp; "NO"],0),2))</f>
        <v/>
      </c>
      <c r="H7" s="66" t="str">
        <f>Checklist48[[#This Row],[PIGUID]]&amp;"NO"</f>
        <v>NO</v>
      </c>
      <c r="I7" s="66" t="str">
        <f>IF(Checklist48[[#This Row],[PIGUID]]="","",INDEX(PIs[NA Exempt],MATCH(Checklist48[[#This Row],[PIGUID]],PIs[GUID],0),1))</f>
        <v/>
      </c>
      <c r="J7" s="63" t="str">
        <f>IF(Checklist48[[#This Row],[SGUID]]="",IF(Checklist48[[#This Row],[SSGUID]]="",IF(Checklist48[[#This Row],[PIGUID]]="","",INDEX(PIs[[Column1]:[SS]],MATCH(Checklist48[[#This Row],[PIGUID]],PIs[GUID],0),2)),INDEX(PIs[[Column1]:[SS]],MATCH(Checklist48[[#This Row],[SSGUID]],PIs[SSGUID],0),18)),INDEX(PIs[[Column1]:[SS]],MATCH(Checklist48[[#This Row],[SGUID]],PIs[SGUID],0),14))</f>
        <v>FO 01.02 Activités sous-traitées</v>
      </c>
      <c r="K7" s="63" t="str">
        <f>IF(Checklist48[[#This Row],[SGUID]]="",IF(Checklist48[[#This Row],[SSGUID]]="",IF(Checklist48[[#This Row],[PIGUID]]="","",INDEX(PIs[[Column1]:[SS]],MATCH(Checklist48[[#This Row],[PIGUID]],PIs[GUID],0),4)),INDEX(PIs[[Column1]:[Ssbody]],MATCH(Checklist48[[#This Row],[SSGUID]],PIs[SSGUID],0),19)),INDEX(PIs[[Column1]:[SS]],MATCH(Checklist48[[#This Row],[SGUID]],PIs[SGUID],0),15))</f>
        <v>-</v>
      </c>
      <c r="L7" s="63" t="str">
        <f>IF(Checklist48[[#This Row],[SGUID]]="",IF(Checklist48[[#This Row],[SSGUID]]="",INDEX(PIs[[Column1]:[SS]],MATCH(Checklist48[[#This Row],[PIGUID]],PIs[GUID],0),6),""),"")</f>
        <v/>
      </c>
      <c r="M7" s="63" t="str">
        <f>IF(Checklist48[[#This Row],[SSGUID]]="",IF(Checklist48[[#This Row],[PIGUID]]="","",INDEX(PIs[[Column1]:[SS]],MATCH(Checklist48[[#This Row],[PIGUID]],PIs[GUID],0),8)),"")</f>
        <v/>
      </c>
      <c r="N7" s="22"/>
      <c r="O7" s="22"/>
      <c r="P7" s="63" t="str">
        <f>IF(Checklist48[[#This Row],[ifna]]="NA","",IF(Checklist48[[#This Row],[RelatedPQ]]=0,"",IF(Checklist48[[#This Row],[RelatedPQ]]="","",IF((INDEX(S2PQ_relational[],MATCH(Checklist48[[#This Row],[PIGUID&amp;NO]],S2PQ_relational[PIGUID &amp; "NO"],0),1))=Checklist48[[#This Row],[PIGUID]],"Non applicable",""))))</f>
        <v/>
      </c>
      <c r="Q7" s="63" t="str">
        <f>IF(Checklist48[[#This Row],[N/A]]="Non applicable",INDEX(S2PQ[[Questions de l’étape 2]:[Justification]],MATCH(Checklist48[[#This Row],[RelatedPQ]],S2PQ[S2PQGUID],0),3),"")</f>
        <v/>
      </c>
      <c r="R7" s="22"/>
    </row>
    <row r="8" spans="1:18" ht="317.25" customHeight="1" x14ac:dyDescent="0.25">
      <c r="B8" s="63"/>
      <c r="C8" s="63"/>
      <c r="D8" s="64">
        <f>IF(Checklist48[[#This Row],[SGUID]]="",IF(Checklist48[[#This Row],[SSGUID]]="",0,1),1)</f>
        <v>0</v>
      </c>
      <c r="E8" s="63" t="s">
        <v>680</v>
      </c>
      <c r="F8" s="66" t="str">
        <f>_xlfn.IFNA(Checklist48[[#This Row],[RelatedPQ]],"NA")</f>
        <v>NA</v>
      </c>
      <c r="G8" s="63" t="e">
        <f>IF(Checklist48[[#This Row],[PIGUID]]="","",INDEX(S2PQ_relational[],MATCH(Checklist48[[#This Row],[PIGUID&amp;NO]],S2PQ_relational[PIGUID &amp; "NO"],0),2))</f>
        <v>#N/A</v>
      </c>
      <c r="H8" s="66" t="str">
        <f>Checklist48[[#This Row],[PIGUID]]&amp;"NO"</f>
        <v>1zHtqaoTLae9BewoD4j16zNO</v>
      </c>
      <c r="I8" s="66" t="b">
        <f>IF(Checklist48[[#This Row],[PIGUID]]="","",INDEX(PIs[NA Exempt],MATCH(Checklist48[[#This Row],[PIGUID]],PIs[GUID],0),1))</f>
        <v>0</v>
      </c>
      <c r="J8" s="63" t="str">
        <f>IF(Checklist48[[#This Row],[SGUID]]="",IF(Checklist48[[#This Row],[SSGUID]]="",IF(Checklist48[[#This Row],[PIGUID]]="","",INDEX(PIs[[Column1]:[SS]],MATCH(Checklist48[[#This Row],[PIGUID]],PIs[GUID],0),2)),INDEX(PIs[[Column1]:[SS]],MATCH(Checklist48[[#This Row],[SSGUID]],PIs[SSGUID],0),18)),INDEX(PIs[[Column1]:[SS]],MATCH(Checklist48[[#This Row],[SGUID]],PIs[SGUID],0),14))</f>
        <v>FO 01.02.01</v>
      </c>
      <c r="K8"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veille à la conformité des activités sous-traitées aux principes et critères de ce référentiel qui sont applicables aux services fournis.</v>
      </c>
      <c r="L8" s="63" t="str">
        <f>IF(Checklist48[[#This Row],[SGUID]]="",IF(Checklist48[[#This Row],[SSGUID]]="",INDEX(PIs[[Column1]:[SS]],MATCH(Checklist48[[#This Row],[PIGUID]],PIs[GUID],0),6),""),"")</f>
        <v>Les processus sous-traités et/ou le recours à des sous-traitants sont répertoriés et contrôlés.
Le producteur doit superviser les activités menées par les sous-traitants afin de garantir le respect des principes et critères du référentiel. Cette règle vaut pour chaque activité et saison dans laquelle intervient au moins un sous-traitant.
Les preuves de conformité aux principes et critères applicables doivent être collectées par l’intermédiaire d’une évaluation et mises à disposition dans le cadre de l’audit par l’organisme de certification (OC).
Si cette évaluation est menée par un producteur, les preuves de conformité aux principes et critères applicables doivent être disponibles. Le sous-traitant doit donner son consentement à une évaluation menée par un producteur lorsque le référentiel l’impose.
Un OC agréé GLOBALG.A.P. peut être amené à évaluer le sous-traitant et à émettre un lettre de conformité contenant les informations suivantes :
\- La date de l’évaluation
\- Le nom de l’OC
\- Le nom de l’auditeur de l’OC
\- Les coordonnées du sous-traitant
\- La liste des principes et critères faisant l’objet de l’évaluation
Les certificats remis à des sous-traitants pour des référentiels qui ne sont pas approuvés officiellement par le secrétariat GLOBALG.A.P. ne constituent pas une preuve recevable de la conformité au référentiel.</v>
      </c>
      <c r="M8" s="63" t="str">
        <f>IF(Checklist48[[#This Row],[SSGUID]]="",IF(Checklist48[[#This Row],[PIGUID]]="","",INDEX(PIs[[Column1]:[SS]],MATCH(Checklist48[[#This Row],[PIGUID]],PIs[GUID],0),8)),"")</f>
        <v>Exigence Majeure</v>
      </c>
      <c r="N8" s="22"/>
      <c r="O8" s="22"/>
      <c r="P8" s="63" t="str">
        <f>IF(Checklist48[[#This Row],[ifna]]="NA","",IF(Checklist48[[#This Row],[RelatedPQ]]=0,"",IF(Checklist48[[#This Row],[RelatedPQ]]="","",IF((INDEX(S2PQ_relational[],MATCH(Checklist48[[#This Row],[PIGUID&amp;NO]],S2PQ_relational[PIGUID &amp; "NO"],0),1))=Checklist48[[#This Row],[PIGUID]],"Non applicable",""))))</f>
        <v/>
      </c>
      <c r="Q8" s="63" t="str">
        <f>IF(Checklist48[[#This Row],[N/A]]="Non applicable",INDEX(S2PQ[[Questions de l’étape 2]:[Justification]],MATCH(Checklist48[[#This Row],[RelatedPQ]],S2PQ[S2PQGUID],0),3),"")</f>
        <v/>
      </c>
      <c r="R8" s="22"/>
    </row>
    <row r="9" spans="1:18" ht="33.75" x14ac:dyDescent="0.25">
      <c r="B9" s="63"/>
      <c r="C9" s="63" t="s">
        <v>283</v>
      </c>
      <c r="D9" s="64">
        <f>IF(Checklist48[[#This Row],[SGUID]]="",IF(Checklist48[[#This Row],[SSGUID]]="",0,1),1)</f>
        <v>1</v>
      </c>
      <c r="E9" s="63"/>
      <c r="F9" s="66" t="str">
        <f>_xlfn.IFNA(Checklist48[[#This Row],[RelatedPQ]],"NA")</f>
        <v/>
      </c>
      <c r="G9" s="63" t="str">
        <f>IF(Checklist48[[#This Row],[PIGUID]]="","",INDEX(S2PQ_relational[],MATCH(Checklist48[[#This Row],[PIGUID&amp;NO]],S2PQ_relational[PIGUID &amp; "NO"],0),2))</f>
        <v/>
      </c>
      <c r="H9" s="66" t="str">
        <f>Checklist48[[#This Row],[PIGUID]]&amp;"NO"</f>
        <v>NO</v>
      </c>
      <c r="I9" s="66" t="str">
        <f>IF(Checklist48[[#This Row],[PIGUID]]="","",INDEX(PIs[NA Exempt],MATCH(Checklist48[[#This Row],[PIGUID]],PIs[GUID],0),1))</f>
        <v/>
      </c>
      <c r="J9" s="63" t="str">
        <f>IF(Checklist48[[#This Row],[SGUID]]="",IF(Checklist48[[#This Row],[SSGUID]]="",IF(Checklist48[[#This Row],[PIGUID]]="","",INDEX(PIs[[Column1]:[SS]],MATCH(Checklist48[[#This Row],[PIGUID]],PIs[GUID],0),2)),INDEX(PIs[[Column1]:[SS]],MATCH(Checklist48[[#This Row],[SSGUID]],PIs[SSGUID],0),18)),INDEX(PIs[[Column1]:[SS]],MATCH(Checklist48[[#This Row],[SGUID]],PIs[SGUID],0),14))</f>
        <v>FO 01.03 Documentation interne</v>
      </c>
      <c r="K9" s="63" t="str">
        <f>IF(Checklist48[[#This Row],[SGUID]]="",IF(Checklist48[[#This Row],[SSGUID]]="",IF(Checklist48[[#This Row],[PIGUID]]="","",INDEX(PIs[[Column1]:[SS]],MATCH(Checklist48[[#This Row],[PIGUID]],PIs[GUID],0),4)),INDEX(PIs[[Column1]:[Ssbody]],MATCH(Checklist48[[#This Row],[SSGUID]],PIs[SSGUID],0),19)),INDEX(PIs[[Column1]:[SS]],MATCH(Checklist48[[#This Row],[SGUID]],PIs[SGUID],0),15))</f>
        <v>-</v>
      </c>
      <c r="L9" s="63" t="str">
        <f>IF(Checklist48[[#This Row],[SGUID]]="",IF(Checklist48[[#This Row],[SSGUID]]="",INDEX(PIs[[Column1]:[SS]],MATCH(Checklist48[[#This Row],[PIGUID]],PIs[GUID],0),6),""),"")</f>
        <v/>
      </c>
      <c r="M9" s="63" t="str">
        <f>IF(Checklist48[[#This Row],[SSGUID]]="",IF(Checklist48[[#This Row],[PIGUID]]="","",INDEX(PIs[[Column1]:[SS]],MATCH(Checklist48[[#This Row],[PIGUID]],PIs[GUID],0),8)),"")</f>
        <v/>
      </c>
      <c r="N9" s="22"/>
      <c r="O9" s="22"/>
      <c r="P9" s="63" t="str">
        <f>IF(Checklist48[[#This Row],[ifna]]="NA","",IF(Checklist48[[#This Row],[RelatedPQ]]=0,"",IF(Checklist48[[#This Row],[RelatedPQ]]="","",IF((INDEX(S2PQ_relational[],MATCH(Checklist48[[#This Row],[PIGUID&amp;NO]],S2PQ_relational[PIGUID &amp; "NO"],0),1))=Checklist48[[#This Row],[PIGUID]],"Non applicable",""))))</f>
        <v/>
      </c>
      <c r="Q9" s="63" t="str">
        <f>IF(Checklist48[[#This Row],[N/A]]="Non applicable",INDEX(S2PQ[[Questions de l’étape 2]:[Justification]],MATCH(Checklist48[[#This Row],[RelatedPQ]],S2PQ[S2PQGUID],0),3),"")</f>
        <v/>
      </c>
      <c r="R9" s="22"/>
    </row>
    <row r="10" spans="1:18" ht="348.75" x14ac:dyDescent="0.25">
      <c r="B10" s="63"/>
      <c r="C10" s="63"/>
      <c r="D10" s="64">
        <f>IF(Checklist48[[#This Row],[SGUID]]="",IF(Checklist48[[#This Row],[SSGUID]]="",0,1),1)</f>
        <v>0</v>
      </c>
      <c r="E10" s="63" t="s">
        <v>277</v>
      </c>
      <c r="F10" s="66" t="str">
        <f>_xlfn.IFNA(Checklist48[[#This Row],[RelatedPQ]],"NA")</f>
        <v>NA</v>
      </c>
      <c r="G10" s="63" t="e">
        <f>IF(Checklist48[[#This Row],[PIGUID]]="","",INDEX(S2PQ_relational[],MATCH(Checklist48[[#This Row],[PIGUID&amp;NO]],S2PQ_relational[PIGUID &amp; "NO"],0),2))</f>
        <v>#N/A</v>
      </c>
      <c r="H10" s="66" t="str">
        <f>Checklist48[[#This Row],[PIGUID]]&amp;"NO"</f>
        <v>47LLsY1Etev0B76kN1bdxjNO</v>
      </c>
      <c r="I10" s="66" t="b">
        <f>IF(Checklist48[[#This Row],[PIGUID]]="","",INDEX(PIs[NA Exempt],MATCH(Checklist48[[#This Row],[PIGUID]],PIs[GUID],0),1))</f>
        <v>0</v>
      </c>
      <c r="J10" s="63" t="str">
        <f>IF(Checklist48[[#This Row],[SGUID]]="",IF(Checklist48[[#This Row],[SSGUID]]="",IF(Checklist48[[#This Row],[PIGUID]]="","",INDEX(PIs[[Column1]:[SS]],MATCH(Checklist48[[#This Row],[PIGUID]],PIs[GUID],0),2)),INDEX(PIs[[Column1]:[SS]],MATCH(Checklist48[[#This Row],[SSGUID]],PIs[SSGUID],0),18)),INDEX(PIs[[Column1]:[SS]],MATCH(Checklist48[[#This Row],[SGUID]],PIs[SGUID],0),14))</f>
        <v>FO 01.03.01</v>
      </c>
      <c r="K10"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remplit au minimum une auto-évaluation/un audit interne par an sur la base du référentiel.</v>
      </c>
      <c r="L10" s="63" t="str">
        <f>IF(Checklist48[[#This Row],[SGUID]]="",IF(Checklist48[[#This Row],[SSGUID]]="",INDEX(PIs[[Column1]:[SS]],MATCH(Checklist48[[#This Row],[PIGUID]],PIs[GUID],0),6),""),"")</f>
        <v xml:space="preserve">Cette auto-évaluation/cet audit interne doit évaluer la conformité, examiner la mise en œuvre et favoriser le recensement des possibilités d’amélioration. 
Une auto-évaluation documentée pour les producteurs individuels, ou un audit d’exploitation interne et du système de gestion de la qualité (SGQ) interne pour les producteurs multisites avec SGQ et les groupements de producteurs doit :
\- Avoir lieu au moins une fois par an et avant l’audit par l’organisme de certification (OC)
\- Être réalisé par le producteur, un travailleur désigné responsable, un consultant, et/ou dans le cadre d’un SGQ
\- Inclure tous les thèmes applicables couverts par le référentiel/champ d’application, y compris ceux pris en charge par des sous-traitants (par ex., la récolte et les traitements/manipulations post-récolte)
\- Évaluer tous les sites et produits concernés
Les auto-évaluations doivent inclure des remarques sur les preuves relevées pour tous les principes et critères non applicables et non conformes de niveau « Exigence Majeure » et « Exigence Mineure ». Dans le cas des audits d’exploitation internes, ces remarques doivent suivre les « Modalités générales GLOBALG.A.P. – Règles applicables aux groupements de producteurs et producteurs multisite avec SGQ ».
</v>
      </c>
      <c r="M10" s="63" t="str">
        <f>IF(Checklist48[[#This Row],[SSGUID]]="",IF(Checklist48[[#This Row],[PIGUID]]="","",INDEX(PIs[[Column1]:[SS]],MATCH(Checklist48[[#This Row],[PIGUID]],PIs[GUID],0),8)),"")</f>
        <v>Exigence Majeure</v>
      </c>
      <c r="N10" s="22"/>
      <c r="O10" s="22"/>
      <c r="P10" s="63" t="str">
        <f>IF(Checklist48[[#This Row],[ifna]]="NA","",IF(Checklist48[[#This Row],[RelatedPQ]]=0,"",IF(Checklist48[[#This Row],[RelatedPQ]]="","",IF((INDEX(S2PQ_relational[],MATCH(Checklist48[[#This Row],[PIGUID&amp;NO]],S2PQ_relational[PIGUID &amp; "NO"],0),1))=Checklist48[[#This Row],[PIGUID]],"Non applicable",""))))</f>
        <v/>
      </c>
      <c r="Q10" s="63" t="str">
        <f>IF(Checklist48[[#This Row],[N/A]]="Non applicable",INDEX(S2PQ[[Questions de l’étape 2]:[Justification]],MATCH(Checklist48[[#This Row],[RelatedPQ]],S2PQ[S2PQGUID],0),3),"")</f>
        <v/>
      </c>
      <c r="R10" s="22"/>
    </row>
    <row r="11" spans="1:18" ht="77.650000000000006" customHeight="1" x14ac:dyDescent="0.25">
      <c r="B11" s="63"/>
      <c r="C11" s="63"/>
      <c r="D11" s="64">
        <f>IF(Checklist48[[#This Row],[SGUID]]="",IF(Checklist48[[#This Row],[SSGUID]]="",0,1),1)</f>
        <v>0</v>
      </c>
      <c r="E11" s="63" t="s">
        <v>372</v>
      </c>
      <c r="F11" s="66" t="str">
        <f>_xlfn.IFNA(Checklist48[[#This Row],[RelatedPQ]],"NA")</f>
        <v>NA</v>
      </c>
      <c r="G11" s="63" t="e">
        <f>IF(Checklist48[[#This Row],[PIGUID]]="","",INDEX(S2PQ_relational[],MATCH(Checklist48[[#This Row],[PIGUID&amp;NO]],S2PQ_relational[PIGUID &amp; "NO"],0),2))</f>
        <v>#N/A</v>
      </c>
      <c r="H11" s="66" t="str">
        <f>Checklist48[[#This Row],[PIGUID]]&amp;"NO"</f>
        <v>4umDfDJkEjqGqjJDMoV29QNO</v>
      </c>
      <c r="I11" s="66" t="b">
        <f>IF(Checklist48[[#This Row],[PIGUID]]="","",INDEX(PIs[NA Exempt],MATCH(Checklist48[[#This Row],[PIGUID]],PIs[GUID],0),1))</f>
        <v>0</v>
      </c>
      <c r="J11" s="63" t="str">
        <f>IF(Checklist48[[#This Row],[SGUID]]="",IF(Checklist48[[#This Row],[SSGUID]]="",IF(Checklist48[[#This Row],[PIGUID]]="","",INDEX(PIs[[Column1]:[SS]],MATCH(Checklist48[[#This Row],[PIGUID]],PIs[GUID],0),2)),INDEX(PIs[[Column1]:[SS]],MATCH(Checklist48[[#This Row],[SSGUID]],PIs[SSGUID],0),18)),INDEX(PIs[[Column1]:[SS]],MATCH(Checklist48[[#This Row],[SGUID]],PIs[SGUID],0),14))</f>
        <v>FO 01.03.02</v>
      </c>
      <c r="K11" s="63" t="str">
        <f>IF(Checklist48[[#This Row],[SGUID]]="",IF(Checklist48[[#This Row],[SSGUID]]="",IF(Checklist48[[#This Row],[PIGUID]]="","",INDEX(PIs[[Column1]:[SS]],MATCH(Checklist48[[#This Row],[PIGUID]],PIs[GUID],0),4)),INDEX(PIs[[Column1]:[Ssbody]],MATCH(Checklist48[[#This Row],[SSGUID]],PIs[SSGUID],0),19)),INDEX(PIs[[Column1]:[SS]],MATCH(Checklist48[[#This Row],[SGUID]],PIs[SGUID],0),15))</f>
        <v>Des mesures correctives efficaces sont prises pour remédier aux non-conformités globales relevées pendant les auto-évaluations/audits internes.</v>
      </c>
      <c r="L11" s="63" t="str">
        <f>IF(Checklist48[[#This Row],[SGUID]]="",IF(Checklist48[[#This Row],[SSGUID]]="",INDEX(PIs[[Column1]:[SS]],MATCH(Checklist48[[#This Row],[PIGUID]],PIs[GUID],0),6),""),"")</f>
        <v>Ces mesures correctives doivent être documentées. Tout changement nécessaire doit être mis en œuvre.
La conformité à toutes les Exigences Majeures applicables et à au moins 95 % des Exigence Mineures applicables est indispensable.
« N/A » uniquement en cas de non-conformité globale lors des auto-évaluations/audits internes.</v>
      </c>
      <c r="M11" s="63" t="str">
        <f>IF(Checklist48[[#This Row],[SSGUID]]="",IF(Checklist48[[#This Row],[PIGUID]]="","",INDEX(PIs[[Column1]:[SS]],MATCH(Checklist48[[#This Row],[PIGUID]],PIs[GUID],0),8)),"")</f>
        <v>Exigence Majeure</v>
      </c>
      <c r="N11" s="22"/>
      <c r="O11" s="22"/>
      <c r="P11" s="63" t="str">
        <f>IF(Checklist48[[#This Row],[ifna]]="NA","",IF(Checklist48[[#This Row],[RelatedPQ]]=0,"",IF(Checklist48[[#This Row],[RelatedPQ]]="","",IF((INDEX(S2PQ_relational[],MATCH(Checklist48[[#This Row],[PIGUID&amp;NO]],S2PQ_relational[PIGUID &amp; "NO"],0),1))=Checklist48[[#This Row],[PIGUID]],"Non applicable",""))))</f>
        <v/>
      </c>
      <c r="Q11" s="63" t="str">
        <f>IF(Checklist48[[#This Row],[N/A]]="Non applicable",INDEX(S2PQ[[Questions de l’étape 2]:[Justification]],MATCH(Checklist48[[#This Row],[RelatedPQ]],S2PQ[S2PQGUID],0),3),"")</f>
        <v/>
      </c>
      <c r="R11" s="22"/>
    </row>
    <row r="12" spans="1:18" ht="138.4" customHeight="1" x14ac:dyDescent="0.25">
      <c r="B12" s="63"/>
      <c r="C12" s="63"/>
      <c r="D12" s="64">
        <f>IF(Checklist48[[#This Row],[SGUID]]="",IF(Checklist48[[#This Row],[SSGUID]]="",0,1),1)</f>
        <v>0</v>
      </c>
      <c r="E12" s="63" t="s">
        <v>360</v>
      </c>
      <c r="F12" s="66" t="str">
        <f>_xlfn.IFNA(Checklist48[[#This Row],[RelatedPQ]],"NA")</f>
        <v>NA</v>
      </c>
      <c r="G12" s="63" t="e">
        <f>IF(Checklist48[[#This Row],[PIGUID]]="","",INDEX(S2PQ_relational[],MATCH(Checklist48[[#This Row],[PIGUID&amp;NO]],S2PQ_relational[PIGUID &amp; "NO"],0),2))</f>
        <v>#N/A</v>
      </c>
      <c r="H12" s="66" t="str">
        <f>Checklist48[[#This Row],[PIGUID]]&amp;"NO"</f>
        <v>7u1GYXAF1eveuvMCIJeAUrNO</v>
      </c>
      <c r="I12" s="66" t="b">
        <f>IF(Checklist48[[#This Row],[PIGUID]]="","",INDEX(PIs[NA Exempt],MATCH(Checklist48[[#This Row],[PIGUID]],PIs[GUID],0),1))</f>
        <v>0</v>
      </c>
      <c r="J12" s="63" t="str">
        <f>IF(Checklist48[[#This Row],[SGUID]]="",IF(Checklist48[[#This Row],[SSGUID]]="",IF(Checklist48[[#This Row],[PIGUID]]="","",INDEX(PIs[[Column1]:[SS]],MATCH(Checklist48[[#This Row],[PIGUID]],PIs[GUID],0),2)),INDEX(PIs[[Column1]:[SS]],MATCH(Checklist48[[#This Row],[SSGUID]],PIs[SSGUID],0),18)),INDEX(PIs[[Column1]:[SS]],MATCH(Checklist48[[#This Row],[SGUID]],PIs[SGUID],0),14))</f>
        <v>FO 01.03.03</v>
      </c>
      <c r="K12"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un plan d’amélioration continue documenté.</v>
      </c>
      <c r="L12" s="63" t="str">
        <f>IF(Checklist48[[#This Row],[SGUID]]="",IF(Checklist48[[#This Row],[SSGUID]]="",INDEX(PIs[[Column1]:[SS]],MATCH(Checklist48[[#This Row],[PIGUID]],PIs[GUID],0),6),""),"")</f>
        <v>Le producteur doit évaluer l’activité agricole et répertorier les améliorations à effectuer en fonction du référentiel. Ces améliorations doivent s’inscrire dans un plan couvrant une période pouvant aller jusqu’à trois ans.
Le plan d’amélioration continue doit comprendre les objectifs définis par le producteur lui-même et décrire les modalités de suivi de l’avancement vers chaque objectif. Ce plan peut inclure :
\- Une description de l’objectif d’amélioration
\- L’état actuel, avec la date d’adoption de l’objectif initial
\- L’activité prévue
\- Le résultat visé avec une estimation de la date de réalisation de l’objectif</v>
      </c>
      <c r="M12" s="63" t="str">
        <f>IF(Checklist48[[#This Row],[SSGUID]]="",IF(Checklist48[[#This Row],[PIGUID]]="","",INDEX(PIs[[Column1]:[SS]],MATCH(Checklist48[[#This Row],[PIGUID]],PIs[GUID],0),8)),"")</f>
        <v>Exigence Majeure</v>
      </c>
      <c r="N12" s="22"/>
      <c r="O12" s="22"/>
      <c r="P12" s="63" t="str">
        <f>IF(Checklist48[[#This Row],[ifna]]="NA","",IF(Checklist48[[#This Row],[RelatedPQ]]=0,"",IF(Checklist48[[#This Row],[RelatedPQ]]="","",IF((INDEX(S2PQ_relational[],MATCH(Checklist48[[#This Row],[PIGUID&amp;NO]],S2PQ_relational[PIGUID &amp; "NO"],0),1))=Checklist48[[#This Row],[PIGUID]],"Non applicable",""))))</f>
        <v/>
      </c>
      <c r="Q12" s="63" t="str">
        <f>IF(Checklist48[[#This Row],[N/A]]="Non applicable",INDEX(S2PQ[[Questions de l’étape 2]:[Justification]],MATCH(Checklist48[[#This Row],[RelatedPQ]],S2PQ[S2PQGUID],0),3),"")</f>
        <v/>
      </c>
      <c r="R12" s="22"/>
    </row>
    <row r="13" spans="1:18" ht="181.15" customHeight="1" x14ac:dyDescent="0.25">
      <c r="B13" s="63"/>
      <c r="C13" s="63"/>
      <c r="D13" s="64">
        <f>IF(Checklist48[[#This Row],[SGUID]]="",IF(Checklist48[[#This Row],[SSGUID]]="",0,1),1)</f>
        <v>0</v>
      </c>
      <c r="E13" s="63" t="s">
        <v>354</v>
      </c>
      <c r="F13" s="66" t="str">
        <f>_xlfn.IFNA(Checklist48[[#This Row],[RelatedPQ]],"NA")</f>
        <v>NA</v>
      </c>
      <c r="G13" s="63" t="e">
        <f>IF(Checklist48[[#This Row],[PIGUID]]="","",INDEX(S2PQ_relational[],MATCH(Checklist48[[#This Row],[PIGUID&amp;NO]],S2PQ_relational[PIGUID &amp; "NO"],0),2))</f>
        <v>#N/A</v>
      </c>
      <c r="H13" s="66" t="str">
        <f>Checklist48[[#This Row],[PIGUID]]&amp;"NO"</f>
        <v>2S4QgEIMvlaGVW97plBT6DNO</v>
      </c>
      <c r="I13" s="66" t="b">
        <f>IF(Checklist48[[#This Row],[PIGUID]]="","",INDEX(PIs[NA Exempt],MATCH(Checklist48[[#This Row],[PIGUID]],PIs[GUID],0),1))</f>
        <v>0</v>
      </c>
      <c r="J13" s="63" t="str">
        <f>IF(Checklist48[[#This Row],[SGUID]]="",IF(Checklist48[[#This Row],[SSGUID]]="",IF(Checklist48[[#This Row],[PIGUID]]="","",INDEX(PIs[[Column1]:[SS]],MATCH(Checklist48[[#This Row],[PIGUID]],PIs[GUID],0),2)),INDEX(PIs[[Column1]:[SS]],MATCH(Checklist48[[#This Row],[SSGUID]],PIs[SSGUID],0),18)),INDEX(PIs[[Column1]:[SS]],MATCH(Checklist48[[#This Row],[SGUID]],PIs[SGUID],0),14))</f>
        <v>FO 01.03.04</v>
      </c>
      <c r="K13"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preuves de l’application d’un plan d’amélioration continue.</v>
      </c>
      <c r="L13" s="63" t="str">
        <f>IF(Checklist48[[#This Row],[SGUID]]="",IF(Checklist48[[#This Row],[SSGUID]]="",INDEX(PIs[[Column1]:[SS]],MATCH(Checklist48[[#This Row],[PIGUID]],PIs[GUID],0),6),""),"")</f>
        <v>La mise en œuvre des points mis en évidence dans le plan d’amélioration continue doit s’accompagner d’éléments justificatifs.
Ces éléments justificatifs peuvent prendre la forme de nouvelles règles ou procédures, d’un partage de données (afin de quantifier les changements), de formations, etc.
Le plan d’amélioration continue doit s’accompagner d’éléments justificatifs documentés. Les éléments justificatifs conservés peuvent notamment inclure :
\- Le résultat effectif des actions entreprises, avec leur date d’évaluation
\- Des commentaires sur les raisons de la réussite ou de l’échec de la mesure
\- Si l’un des objectifs n’a pas été atteint, une explication et la description des suites données
\- Le partage des données pertinentes avec le secrétariat GLOBALG.A.P.</v>
      </c>
      <c r="M13" s="63" t="str">
        <f>IF(Checklist48[[#This Row],[SSGUID]]="",IF(Checklist48[[#This Row],[PIGUID]]="","",INDEX(PIs[[Column1]:[SS]],MATCH(Checklist48[[#This Row],[PIGUID]],PIs[GUID],0),8)),"")</f>
        <v>Exigence Mineure</v>
      </c>
      <c r="N13" s="22"/>
      <c r="O13" s="22"/>
      <c r="P13" s="63" t="str">
        <f>IF(Checklist48[[#This Row],[ifna]]="NA","",IF(Checklist48[[#This Row],[RelatedPQ]]=0,"",IF(Checklist48[[#This Row],[RelatedPQ]]="","",IF((INDEX(S2PQ_relational[],MATCH(Checklist48[[#This Row],[PIGUID&amp;NO]],S2PQ_relational[PIGUID &amp; "NO"],0),1))=Checklist48[[#This Row],[PIGUID]],"Non applicable",""))))</f>
        <v/>
      </c>
      <c r="Q13" s="63" t="str">
        <f>IF(Checklist48[[#This Row],[N/A]]="Non applicable",INDEX(S2PQ[[Questions de l’étape 2]:[Justification]],MATCH(Checklist48[[#This Row],[RelatedPQ]],S2PQ[S2PQGUID],0),3),"")</f>
        <v/>
      </c>
      <c r="R13" s="22"/>
    </row>
    <row r="14" spans="1:18" ht="45" x14ac:dyDescent="0.25">
      <c r="B14" s="63"/>
      <c r="C14" s="63" t="s">
        <v>732</v>
      </c>
      <c r="D14" s="64">
        <f>IF(Checklist48[[#This Row],[SGUID]]="",IF(Checklist48[[#This Row],[SSGUID]]="",0,1),1)</f>
        <v>1</v>
      </c>
      <c r="E14" s="63"/>
      <c r="F14" s="66" t="str">
        <f>_xlfn.IFNA(Checklist48[[#This Row],[RelatedPQ]],"NA")</f>
        <v/>
      </c>
      <c r="G14" s="63" t="str">
        <f>IF(Checklist48[[#This Row],[PIGUID]]="","",INDEX(S2PQ_relational[],MATCH(Checklist48[[#This Row],[PIGUID&amp;NO]],S2PQ_relational[PIGUID &amp; "NO"],0),2))</f>
        <v/>
      </c>
      <c r="H14" s="66" t="str">
        <f>Checklist48[[#This Row],[PIGUID]]&amp;"NO"</f>
        <v>NO</v>
      </c>
      <c r="I14" s="66" t="str">
        <f>IF(Checklist48[[#This Row],[PIGUID]]="","",INDEX(PIs[NA Exempt],MATCH(Checklist48[[#This Row],[PIGUID]],PIs[GUID],0),1))</f>
        <v/>
      </c>
      <c r="J14" s="63" t="str">
        <f>IF(Checklist48[[#This Row],[SGUID]]="",IF(Checklist48[[#This Row],[SSGUID]]="",IF(Checklist48[[#This Row],[PIGUID]]="","",INDEX(PIs[[Column1]:[SS]],MATCH(Checklist48[[#This Row],[PIGUID]],PIs[GUID],0),2)),INDEX(PIs[[Column1]:[SS]],MATCH(Checklist48[[#This Row],[SSGUID]],PIs[SSGUID],0),18)),INDEX(PIs[[Column1]:[SS]],MATCH(Checklist48[[#This Row],[SGUID]],PIs[SGUID],0),14))</f>
        <v>FO 01.04 Formation et attribution des responsabilités</v>
      </c>
      <c r="K14" s="63" t="str">
        <f>IF(Checklist48[[#This Row],[SGUID]]="",IF(Checklist48[[#This Row],[SSGUID]]="",IF(Checklist48[[#This Row],[PIGUID]]="","",INDEX(PIs[[Column1]:[SS]],MATCH(Checklist48[[#This Row],[PIGUID]],PIs[GUID],0),4)),INDEX(PIs[[Column1]:[Ssbody]],MATCH(Checklist48[[#This Row],[SSGUID]],PIs[SSGUID],0),19)),INDEX(PIs[[Column1]:[SS]],MATCH(Checklist48[[#This Row],[SGUID]],PIs[SGUID],0),15))</f>
        <v>-</v>
      </c>
      <c r="L14" s="63" t="str">
        <f>IF(Checklist48[[#This Row],[SGUID]]="",IF(Checklist48[[#This Row],[SSGUID]]="",INDEX(PIs[[Column1]:[SS]],MATCH(Checklist48[[#This Row],[PIGUID]],PIs[GUID],0),6),""),"")</f>
        <v/>
      </c>
      <c r="M14" s="63" t="str">
        <f>IF(Checklist48[[#This Row],[SSGUID]]="",IF(Checklist48[[#This Row],[PIGUID]]="","",INDEX(PIs[[Column1]:[SS]],MATCH(Checklist48[[#This Row],[PIGUID]],PIs[GUID],0),8)),"")</f>
        <v/>
      </c>
      <c r="N14" s="22"/>
      <c r="O14" s="22"/>
      <c r="P14" s="63" t="str">
        <f>IF(Checklist48[[#This Row],[ifna]]="NA","",IF(Checklist48[[#This Row],[RelatedPQ]]=0,"",IF(Checklist48[[#This Row],[RelatedPQ]]="","",IF((INDEX(S2PQ_relational[],MATCH(Checklist48[[#This Row],[PIGUID&amp;NO]],S2PQ_relational[PIGUID &amp; "NO"],0),1))=Checklist48[[#This Row],[PIGUID]],"Non applicable",""))))</f>
        <v/>
      </c>
      <c r="Q14" s="63" t="str">
        <f>IF(Checklist48[[#This Row],[N/A]]="Non applicable",INDEX(S2PQ[[Questions de l’étape 2]:[Justification]],MATCH(Checklist48[[#This Row],[RelatedPQ]],S2PQ[S2PQGUID],0),3),"")</f>
        <v/>
      </c>
      <c r="R14" s="22"/>
    </row>
    <row r="15" spans="1:18" ht="96.4" customHeight="1" x14ac:dyDescent="0.25">
      <c r="B15" s="63"/>
      <c r="C15" s="63"/>
      <c r="D15" s="64">
        <f>IF(Checklist48[[#This Row],[SGUID]]="",IF(Checklist48[[#This Row],[SSGUID]]="",0,1),1)</f>
        <v>0</v>
      </c>
      <c r="E15" s="63" t="s">
        <v>726</v>
      </c>
      <c r="F15" s="66" t="str">
        <f>_xlfn.IFNA(Checklist48[[#This Row],[RelatedPQ]],"NA")</f>
        <v>NA</v>
      </c>
      <c r="G15" s="63" t="e">
        <f>IF(Checklist48[[#This Row],[PIGUID]]="","",INDEX(S2PQ_relational[],MATCH(Checklist48[[#This Row],[PIGUID&amp;NO]],S2PQ_relational[PIGUID &amp; "NO"],0),2))</f>
        <v>#N/A</v>
      </c>
      <c r="H15" s="66" t="str">
        <f>Checklist48[[#This Row],[PIGUID]]&amp;"NO"</f>
        <v>2E31HogXiNAaKumLlYx7hANO</v>
      </c>
      <c r="I15" s="66" t="b">
        <f>IF(Checklist48[[#This Row],[PIGUID]]="","",INDEX(PIs[NA Exempt],MATCH(Checklist48[[#This Row],[PIGUID]],PIs[GUID],0),1))</f>
        <v>0</v>
      </c>
      <c r="J15" s="63" t="str">
        <f>IF(Checklist48[[#This Row],[SGUID]]="",IF(Checklist48[[#This Row],[SSGUID]]="",IF(Checklist48[[#This Row],[PIGUID]]="","",INDEX(PIs[[Column1]:[SS]],MATCH(Checklist48[[#This Row],[PIGUID]],PIs[GUID],0),2)),INDEX(PIs[[Column1]:[SS]],MATCH(Checklist48[[#This Row],[SSGUID]],PIs[SSGUID],0),18)),INDEX(PIs[[Column1]:[SS]],MATCH(Checklist48[[#This Row],[SGUID]],PIs[SGUID],0),14))</f>
        <v>FO 01.04.01</v>
      </c>
      <c r="K15" s="63"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 toutes les activités de formation sont conservés.</v>
      </c>
      <c r="L15" s="63" t="str">
        <f>IF(Checklist48[[#This Row],[SGUID]]="",IF(Checklist48[[#This Row],[SSGUID]]="",INDEX(PIs[[Column1]:[SS]],MATCH(Checklist48[[#This Row],[PIGUID]],PIs[GUID],0),6),""),"")</f>
        <v>Les enregistrements relatifs à la formation doivent comprendre :
\- Les sujets abordés
\- Le nom du ou des formateurs ou du prestataire de formation
\- Le nom des participants (la liste de présence, par ex.)
\- La date de formation
\- Une preuve de présence (signature du participant, par ex.)</v>
      </c>
      <c r="M15" s="63" t="str">
        <f>IF(Checklist48[[#This Row],[SSGUID]]="",IF(Checklist48[[#This Row],[PIGUID]]="","",INDEX(PIs[[Column1]:[SS]],MATCH(Checklist48[[#This Row],[PIGUID]],PIs[GUID],0),8)),"")</f>
        <v>Exigence Mineure</v>
      </c>
      <c r="N15" s="22"/>
      <c r="O15" s="22"/>
      <c r="P15" s="63" t="str">
        <f>IF(Checklist48[[#This Row],[ifna]]="NA","",IF(Checklist48[[#This Row],[RelatedPQ]]=0,"",IF(Checklist48[[#This Row],[RelatedPQ]]="","",IF((INDEX(S2PQ_relational[],MATCH(Checklist48[[#This Row],[PIGUID&amp;NO]],S2PQ_relational[PIGUID &amp; "NO"],0),1))=Checklist48[[#This Row],[PIGUID]],"Non applicable",""))))</f>
        <v/>
      </c>
      <c r="Q15" s="63" t="str">
        <f>IF(Checklist48[[#This Row],[N/A]]="Non applicable",INDEX(S2PQ[[Questions de l’étape 2]:[Justification]],MATCH(Checklist48[[#This Row],[RelatedPQ]],S2PQ[S2PQGUID],0),3),"")</f>
        <v/>
      </c>
      <c r="R15" s="22"/>
    </row>
    <row r="16" spans="1:18" ht="270" x14ac:dyDescent="0.25">
      <c r="B16" s="63"/>
      <c r="C16" s="63"/>
      <c r="D16" s="64">
        <f>IF(Checklist48[[#This Row],[SGUID]]="",IF(Checklist48[[#This Row],[SSGUID]]="",0,1),1)</f>
        <v>0</v>
      </c>
      <c r="E16" s="63" t="s">
        <v>985</v>
      </c>
      <c r="F16" s="66" t="str">
        <f>_xlfn.IFNA(Checklist48[[#This Row],[RelatedPQ]],"NA")</f>
        <v>NA</v>
      </c>
      <c r="G16" s="63" t="e">
        <f>IF(Checklist48[[#This Row],[PIGUID]]="","",INDEX(S2PQ_relational[],MATCH(Checklist48[[#This Row],[PIGUID&amp;NO]],S2PQ_relational[PIGUID &amp; "NO"],0),2))</f>
        <v>#N/A</v>
      </c>
      <c r="H16" s="66" t="str">
        <f>Checklist48[[#This Row],[PIGUID]]&amp;"NO"</f>
        <v>5XDFB6E14Zya6OHP12zx4GNO</v>
      </c>
      <c r="I16" s="66" t="b">
        <f>IF(Checklist48[[#This Row],[PIGUID]]="","",INDEX(PIs[NA Exempt],MATCH(Checklist48[[#This Row],[PIGUID]],PIs[GUID],0),1))</f>
        <v>0</v>
      </c>
      <c r="J16" s="63" t="str">
        <f>IF(Checklist48[[#This Row],[SGUID]]="",IF(Checklist48[[#This Row],[SSGUID]]="",IF(Checklist48[[#This Row],[PIGUID]]="","",INDEX(PIs[[Column1]:[SS]],MATCH(Checklist48[[#This Row],[PIGUID]],PIs[GUID],0),2)),INDEX(PIs[[Column1]:[SS]],MATCH(Checklist48[[#This Row],[SSGUID]],PIs[SSGUID],0),18)),INDEX(PIs[[Column1]:[SS]],MATCH(Checklist48[[#This Row],[SGUID]],PIs[SGUID],0),14))</f>
        <v>FO 01.04.02</v>
      </c>
      <c r="K16" s="63" t="str">
        <f>IF(Checklist48[[#This Row],[SGUID]]="",IF(Checklist48[[#This Row],[SSGUID]]="",IF(Checklist48[[#This Row],[PIGUID]]="","",INDEX(PIs[[Column1]:[SS]],MATCH(Checklist48[[#This Row],[PIGUID]],PIs[GUID],0),4)),INDEX(PIs[[Column1]:[Ssbody]],MATCH(Checklist48[[#This Row],[SSGUID]],PIs[SSGUID],0),19)),INDEX(PIs[[Column1]:[SS]],MATCH(Checklist48[[#This Row],[SGUID]],PIs[SGUID],0),15))</f>
        <v>Les personnes responsables des décisions techniques au sujet des intrants peuvent prouver leur compétence en la matière.</v>
      </c>
      <c r="L16" s="63" t="str">
        <f>IF(Checklist48[[#This Row],[SGUID]]="",IF(Checklist48[[#This Row],[SSGUID]]="",INDEX(PIs[[Column1]:[SS]],MATCH(Checklist48[[#This Row],[PIGUID]],PIs[GUID],0),6),""),"")</f>
        <v>Les personnes chargées des décisions techniques telles que :
\- Déterminer la quantité et le type d’engrais (organique ou inorganique)
\- Choisir les produits phytopharmaceutiques (PPP)
\- Prendre les décisions relatives à l’application des PPP (à l’étape de multiplication, avant et/ou après la récolte)
doivent être en mesure d’apporter la preuve de leur compétence.
Si la personne en charge des décisions techniques est le producteur lui-même, un travailleur délégué ou un expert technique, leur expérience doit être complétée par des connaissances techniques à jour (accès à la littérature technique, participation à des formations techniques ciblées, permis d’application de PPP en cours de validité, etc.).
Si la personne en charge des décisions techniques est un conseiller externe qualifié, sa compétence technique doit être attestée par des qualifications officielles ou des certificats de présence à des formations spécifiques.</v>
      </c>
      <c r="M16" s="63" t="str">
        <f>IF(Checklist48[[#This Row],[SSGUID]]="",IF(Checklist48[[#This Row],[PIGUID]]="","",INDEX(PIs[[Column1]:[SS]],MATCH(Checklist48[[#This Row],[PIGUID]],PIs[GUID],0),8)),"")</f>
        <v>Exigence Majeure</v>
      </c>
      <c r="N16" s="22"/>
      <c r="O16" s="22"/>
      <c r="P16" s="63" t="str">
        <f>IF(Checklist48[[#This Row],[ifna]]="NA","",IF(Checklist48[[#This Row],[RelatedPQ]]=0,"",IF(Checklist48[[#This Row],[RelatedPQ]]="","",IF((INDEX(S2PQ_relational[],MATCH(Checklist48[[#This Row],[PIGUID&amp;NO]],S2PQ_relational[PIGUID &amp; "NO"],0),1))=Checklist48[[#This Row],[PIGUID]],"Non applicable",""))))</f>
        <v/>
      </c>
      <c r="Q16" s="63" t="str">
        <f>IF(Checklist48[[#This Row],[N/A]]="Non applicable",INDEX(S2PQ[[Questions de l’étape 2]:[Justification]],MATCH(Checklist48[[#This Row],[RelatedPQ]],S2PQ[S2PQGUID],0),3),"")</f>
        <v/>
      </c>
      <c r="R16" s="22"/>
    </row>
    <row r="17" spans="2:18" ht="33.75" x14ac:dyDescent="0.25">
      <c r="B17" s="63"/>
      <c r="C17" s="63" t="s">
        <v>276</v>
      </c>
      <c r="D17" s="64">
        <f>IF(Checklist48[[#This Row],[SGUID]]="",IF(Checklist48[[#This Row],[SSGUID]]="",0,1),1)</f>
        <v>1</v>
      </c>
      <c r="E17" s="63"/>
      <c r="F17" s="66" t="str">
        <f>_xlfn.IFNA(Checklist48[[#This Row],[RelatedPQ]],"NA")</f>
        <v/>
      </c>
      <c r="G17" s="63" t="str">
        <f>IF(Checklist48[[#This Row],[PIGUID]]="","",INDEX(S2PQ_relational[],MATCH(Checklist48[[#This Row],[PIGUID&amp;NO]],S2PQ_relational[PIGUID &amp; "NO"],0),2))</f>
        <v/>
      </c>
      <c r="H17" s="66" t="str">
        <f>Checklist48[[#This Row],[PIGUID]]&amp;"NO"</f>
        <v>NO</v>
      </c>
      <c r="I17" s="66" t="str">
        <f>IF(Checklist48[[#This Row],[PIGUID]]="","",INDEX(PIs[NA Exempt],MATCH(Checklist48[[#This Row],[PIGUID]],PIs[GUID],0),1))</f>
        <v/>
      </c>
      <c r="J17" s="63" t="str">
        <f>IF(Checklist48[[#This Row],[SGUID]]="",IF(Checklist48[[#This Row],[SSGUID]]="",IF(Checklist48[[#This Row],[PIGUID]]="","",INDEX(PIs[[Column1]:[SS]],MATCH(Checklist48[[#This Row],[PIGUID]],PIs[GUID],0),2)),INDEX(PIs[[Column1]:[SS]],MATCH(Checklist48[[#This Row],[SSGUID]],PIs[SSGUID],0),18)),INDEX(PIs[[Column1]:[SS]],MATCH(Checklist48[[#This Row],[SGUID]],PIs[SGUID],0),14))</f>
        <v>FO 01.05 Exigences des clients</v>
      </c>
      <c r="K17" s="63" t="str">
        <f>IF(Checklist48[[#This Row],[SGUID]]="",IF(Checklist48[[#This Row],[SSGUID]]="",IF(Checklist48[[#This Row],[PIGUID]]="","",INDEX(PIs[[Column1]:[SS]],MATCH(Checklist48[[#This Row],[PIGUID]],PIs[GUID],0),4)),INDEX(PIs[[Column1]:[Ssbody]],MATCH(Checklist48[[#This Row],[SSGUID]],PIs[SSGUID],0),19)),INDEX(PIs[[Column1]:[SS]],MATCH(Checklist48[[#This Row],[SGUID]],PIs[SGUID],0),15))</f>
        <v>-</v>
      </c>
      <c r="L17" s="63" t="str">
        <f>IF(Checklist48[[#This Row],[SGUID]]="",IF(Checklist48[[#This Row],[SSGUID]]="",INDEX(PIs[[Column1]:[SS]],MATCH(Checklist48[[#This Row],[PIGUID]],PIs[GUID],0),6),""),"")</f>
        <v/>
      </c>
      <c r="M17" s="63" t="str">
        <f>IF(Checklist48[[#This Row],[SSGUID]]="",IF(Checklist48[[#This Row],[PIGUID]]="","",INDEX(PIs[[Column1]:[SS]],MATCH(Checklist48[[#This Row],[PIGUID]],PIs[GUID],0),8)),"")</f>
        <v/>
      </c>
      <c r="N17" s="22"/>
      <c r="O17" s="22"/>
      <c r="P17" s="63" t="str">
        <f>IF(Checklist48[[#This Row],[ifna]]="NA","",IF(Checklist48[[#This Row],[RelatedPQ]]=0,"",IF(Checklist48[[#This Row],[RelatedPQ]]="","",IF((INDEX(S2PQ_relational[],MATCH(Checklist48[[#This Row],[PIGUID&amp;NO]],S2PQ_relational[PIGUID &amp; "NO"],0),1))=Checklist48[[#This Row],[PIGUID]],"Non applicable",""))))</f>
        <v/>
      </c>
      <c r="Q17" s="63" t="str">
        <f>IF(Checklist48[[#This Row],[N/A]]="Non applicable",INDEX(S2PQ[[Questions de l’étape 2]:[Justification]],MATCH(Checklist48[[#This Row],[RelatedPQ]],S2PQ[S2PQGUID],0),3),"")</f>
        <v/>
      </c>
      <c r="R17" s="22"/>
    </row>
    <row r="18" spans="2:18" ht="67.5" x14ac:dyDescent="0.25">
      <c r="B18" s="63"/>
      <c r="C18" s="63"/>
      <c r="D18" s="64">
        <f>IF(Checklist48[[#This Row],[SGUID]]="",IF(Checklist48[[#This Row],[SSGUID]]="",0,1),1)</f>
        <v>0</v>
      </c>
      <c r="E18" s="63" t="s">
        <v>270</v>
      </c>
      <c r="F18" s="66" t="str">
        <f>_xlfn.IFNA(Checklist48[[#This Row],[RelatedPQ]],"NA")</f>
        <v>NA</v>
      </c>
      <c r="G18" s="63" t="e">
        <f>IF(Checklist48[[#This Row],[PIGUID]]="","",INDEX(S2PQ_relational[],MATCH(Checklist48[[#This Row],[PIGUID&amp;NO]],S2PQ_relational[PIGUID &amp; "NO"],0),2))</f>
        <v>#N/A</v>
      </c>
      <c r="H18" s="66" t="str">
        <f>Checklist48[[#This Row],[PIGUID]]&amp;"NO"</f>
        <v>348sOu65XPBKalocIo2KJDNO</v>
      </c>
      <c r="I18" s="66" t="b">
        <f>IF(Checklist48[[#This Row],[PIGUID]]="","",INDEX(PIs[NA Exempt],MATCH(Checklist48[[#This Row],[PIGUID]],PIs[GUID],0),1))</f>
        <v>0</v>
      </c>
      <c r="J18" s="63" t="str">
        <f>IF(Checklist48[[#This Row],[SGUID]]="",IF(Checklist48[[#This Row],[SSGUID]]="",IF(Checklist48[[#This Row],[PIGUID]]="","",INDEX(PIs[[Column1]:[SS]],MATCH(Checklist48[[#This Row],[PIGUID]],PIs[GUID],0),2)),INDEX(PIs[[Column1]:[SS]],MATCH(Checklist48[[#This Row],[SSGUID]],PIs[SSGUID],0),18)),INDEX(PIs[[Column1]:[SS]],MATCH(Checklist48[[#This Row],[SGUID]],PIs[SGUID],0),14))</f>
        <v>FO 01.05.01</v>
      </c>
      <c r="K18" s="63" t="str">
        <f>IF(Checklist48[[#This Row],[SGUID]]="",IF(Checklist48[[#This Row],[SSGUID]]="",IF(Checklist48[[#This Row],[PIGUID]]="","",INDEX(PIs[[Column1]:[SS]],MATCH(Checklist48[[#This Row],[PIGUID]],PIs[GUID],0),4)),INDEX(PIs[[Column1]:[Ssbody]],MATCH(Checklist48[[#This Row],[SSGUID]],PIs[SSGUID],0),19)),INDEX(PIs[[Column1]:[SS]],MATCH(Checklist48[[#This Row],[SGUID]],PIs[SGUID],0),15))</f>
        <v>Lorsqu’elles existent, le producteur a connaissance des spécifications du client en matière de qualité et les respecte.</v>
      </c>
      <c r="L18" s="63" t="str">
        <f>IF(Checklist48[[#This Row],[SGUID]]="",IF(Checklist48[[#This Row],[SSGUID]]="",INDEX(PIs[[Column1]:[SS]],MATCH(Checklist48[[#This Row],[PIGUID]],PIs[GUID],0),6),""),"")</f>
        <v>Il existe une correspondance dûment documentée entre le client et le producteur attestant l’existence d’un commun accord sur les exigences de qualité et cette correspondance est disponible à tout moment.
Le producteur doit prouver que les exigences de qualité convenues sont respectées.</v>
      </c>
      <c r="M18" s="63" t="str">
        <f>IF(Checklist48[[#This Row],[SSGUID]]="",IF(Checklist48[[#This Row],[PIGUID]]="","",INDEX(PIs[[Column1]:[SS]],MATCH(Checklist48[[#This Row],[PIGUID]],PIs[GUID],0),8)),"")</f>
        <v>Exigence Mineure</v>
      </c>
      <c r="N18" s="22"/>
      <c r="O18" s="22"/>
      <c r="P18" s="63" t="str">
        <f>IF(Checklist48[[#This Row],[ifna]]="NA","",IF(Checklist48[[#This Row],[RelatedPQ]]=0,"",IF(Checklist48[[#This Row],[RelatedPQ]]="","",IF((INDEX(S2PQ_relational[],MATCH(Checklist48[[#This Row],[PIGUID&amp;NO]],S2PQ_relational[PIGUID &amp; "NO"],0),1))=Checklist48[[#This Row],[PIGUID]],"Non applicable",""))))</f>
        <v/>
      </c>
      <c r="Q18" s="63" t="str">
        <f>IF(Checklist48[[#This Row],[N/A]]="Non applicable",INDEX(S2PQ[[Questions de l’étape 2]:[Justification]],MATCH(Checklist48[[#This Row],[RelatedPQ]],S2PQ[S2PQGUID],0),3),"")</f>
        <v/>
      </c>
      <c r="R18" s="22"/>
    </row>
    <row r="19" spans="2:18" ht="33.75" x14ac:dyDescent="0.25">
      <c r="B19" s="63"/>
      <c r="C19" s="63" t="s">
        <v>384</v>
      </c>
      <c r="D19" s="64">
        <f>IF(Checklist48[[#This Row],[SGUID]]="",IF(Checklist48[[#This Row],[SSGUID]]="",0,1),1)</f>
        <v>1</v>
      </c>
      <c r="E19" s="63"/>
      <c r="F19" s="66" t="str">
        <f>_xlfn.IFNA(Checklist48[[#This Row],[RelatedPQ]],"NA")</f>
        <v/>
      </c>
      <c r="G19" s="63" t="str">
        <f>IF(Checklist48[[#This Row],[PIGUID]]="","",INDEX(S2PQ_relational[],MATCH(Checklist48[[#This Row],[PIGUID&amp;NO]],S2PQ_relational[PIGUID &amp; "NO"],0),2))</f>
        <v/>
      </c>
      <c r="H19" s="66" t="str">
        <f>Checklist48[[#This Row],[PIGUID]]&amp;"NO"</f>
        <v>NO</v>
      </c>
      <c r="I19" s="66" t="str">
        <f>IF(Checklist48[[#This Row],[PIGUID]]="","",INDEX(PIs[NA Exempt],MATCH(Checklist48[[#This Row],[PIGUID]],PIs[GUID],0),1))</f>
        <v/>
      </c>
      <c r="J19" s="63" t="str">
        <f>IF(Checklist48[[#This Row],[SGUID]]="",IF(Checklist48[[#This Row],[SSGUID]]="",IF(Checklist48[[#This Row],[PIGUID]]="","",INDEX(PIs[[Column1]:[SS]],MATCH(Checklist48[[#This Row],[PIGUID]],PIs[GUID],0),2)),INDEX(PIs[[Column1]:[SS]],MATCH(Checklist48[[#This Row],[SSGUID]],PIs[SSGUID],0),18)),INDEX(PIs[[Column1]:[SS]],MATCH(Checklist48[[#This Row],[SGUID]],PIs[SGUID],0),14))</f>
        <v>FO 01.06 Réclamations</v>
      </c>
      <c r="K19" s="63" t="str">
        <f>IF(Checklist48[[#This Row],[SGUID]]="",IF(Checklist48[[#This Row],[SSGUID]]="",IF(Checklist48[[#This Row],[PIGUID]]="","",INDEX(PIs[[Column1]:[SS]],MATCH(Checklist48[[#This Row],[PIGUID]],PIs[GUID],0),4)),INDEX(PIs[[Column1]:[Ssbody]],MATCH(Checklist48[[#This Row],[SSGUID]],PIs[SSGUID],0),19)),INDEX(PIs[[Column1]:[SS]],MATCH(Checklist48[[#This Row],[SGUID]],PIs[SGUID],0),15))</f>
        <v>-</v>
      </c>
      <c r="L19" s="63" t="str">
        <f>IF(Checklist48[[#This Row],[SGUID]]="",IF(Checklist48[[#This Row],[SSGUID]]="",INDEX(PIs[[Column1]:[SS]],MATCH(Checklist48[[#This Row],[PIGUID]],PIs[GUID],0),6),""),"")</f>
        <v/>
      </c>
      <c r="M19" s="63" t="str">
        <f>IF(Checklist48[[#This Row],[SSGUID]]="",IF(Checklist48[[#This Row],[PIGUID]]="","",INDEX(PIs[[Column1]:[SS]],MATCH(Checklist48[[#This Row],[PIGUID]],PIs[GUID],0),8)),"")</f>
        <v/>
      </c>
      <c r="N19" s="22"/>
      <c r="O19" s="22"/>
      <c r="P19" s="63" t="str">
        <f>IF(Checklist48[[#This Row],[ifna]]="NA","",IF(Checklist48[[#This Row],[RelatedPQ]]=0,"",IF(Checklist48[[#This Row],[RelatedPQ]]="","",IF((INDEX(S2PQ_relational[],MATCH(Checklist48[[#This Row],[PIGUID&amp;NO]],S2PQ_relational[PIGUID &amp; "NO"],0),1))=Checklist48[[#This Row],[PIGUID]],"Non applicable",""))))</f>
        <v/>
      </c>
      <c r="Q19" s="63" t="str">
        <f>IF(Checklist48[[#This Row],[N/A]]="Non applicable",INDEX(S2PQ[[Questions de l’étape 2]:[Justification]],MATCH(Checklist48[[#This Row],[RelatedPQ]],S2PQ[S2PQGUID],0),3),"")</f>
        <v/>
      </c>
      <c r="R19" s="22"/>
    </row>
    <row r="20" spans="2:18" ht="360" x14ac:dyDescent="0.25">
      <c r="B20" s="63"/>
      <c r="C20" s="63"/>
      <c r="D20" s="64">
        <f>IF(Checklist48[[#This Row],[SGUID]]="",IF(Checklist48[[#This Row],[SSGUID]]="",0,1),1)</f>
        <v>0</v>
      </c>
      <c r="E20" s="63" t="s">
        <v>378</v>
      </c>
      <c r="F20" s="66" t="str">
        <f>_xlfn.IFNA(Checklist48[[#This Row],[RelatedPQ]],"NA")</f>
        <v>NA</v>
      </c>
      <c r="G20" s="63" t="e">
        <f>IF(Checklist48[[#This Row],[PIGUID]]="","",INDEX(S2PQ_relational[],MATCH(Checklist48[[#This Row],[PIGUID&amp;NO]],S2PQ_relational[PIGUID &amp; "NO"],0),2))</f>
        <v>#N/A</v>
      </c>
      <c r="H20" s="66" t="str">
        <f>Checklist48[[#This Row],[PIGUID]]&amp;"NO"</f>
        <v>5qAxE0dT8pqM9iBWKFZnM8NO</v>
      </c>
      <c r="I20" s="66" t="b">
        <f>IF(Checklist48[[#This Row],[PIGUID]]="","",INDEX(PIs[NA Exempt],MATCH(Checklist48[[#This Row],[PIGUID]],PIs[GUID],0),1))</f>
        <v>0</v>
      </c>
      <c r="J20" s="63" t="str">
        <f>IF(Checklist48[[#This Row],[SGUID]]="",IF(Checklist48[[#This Row],[SSGUID]]="",IF(Checklist48[[#This Row],[PIGUID]]="","",INDEX(PIs[[Column1]:[SS]],MATCH(Checklist48[[#This Row],[PIGUID]],PIs[GUID],0),2)),INDEX(PIs[[Column1]:[SS]],MATCH(Checklist48[[#This Row],[SSGUID]],PIs[SSGUID],0),18)),INDEX(PIs[[Column1]:[SS]],MATCH(Checklist48[[#This Row],[SGUID]],PIs[SGUID],0),14))</f>
        <v>FO 01.06.01</v>
      </c>
      <c r="K20" s="63" t="str">
        <f>IF(Checklist48[[#This Row],[SGUID]]="",IF(Checklist48[[#This Row],[SSGUID]]="",IF(Checklist48[[#This Row],[PIGUID]]="","",INDEX(PIs[[Column1]:[SS]],MATCH(Checklist48[[#This Row],[PIGUID]],PIs[GUID],0),4)),INDEX(PIs[[Column1]:[Ssbody]],MATCH(Checklist48[[#This Row],[SSGUID]],PIs[SSGUID],0),19)),INDEX(PIs[[Column1]:[SS]],MATCH(Checklist48[[#This Row],[SGUID]],PIs[SGUID],0),15))</f>
        <v>Une procédure de réclamation applicable à la fois aux problèmes internes et externes couverts par le référentiel est disponible et effective.</v>
      </c>
      <c r="L20" s="63" t="str">
        <f>IF(Checklist48[[#This Row],[SGUID]]="",IF(Checklist48[[#This Row],[SSGUID]]="",INDEX(PIs[[Column1]:[SS]],MATCH(Checklist48[[#This Row],[PIGUID]],PIs[GUID],0),6),""),"")</f>
        <v>Une procédure de réclamation documentée doit exister pour aider à l’enregistrement et au suivi de toutes les réclamations reçues concernant des questions traitées par le référentiel et pour enregistrer les mesures prises dans le cadre de telles réclamations.
Si le producteur est notifié par une autorité compétente et/ou locale d’une enquête à son encontre ou a été sanctionné dans le cadre de la certification, la procédure de réclamation doit prévoir l’information du secrétariat GLOBALG.A.P. par l’intermédiaire de l’organisme de certification (OC).
En cas de réclamations portant sur le référentiel (bien-être global des travailleurs, protection de l’environnement, etc.) susceptibles de nuire à la réputation et à la crédibilité de la marque GLOBALG.A.P., le détenteur du certificat doit en informer l’OC dans les plus brefs délais.
Dans le cas des groupements de producteurs, les membres du groupement de producteurs n’ont pas besoin de la procédure de réclamation complète, mais uniquement des parties qui les concernent.
Les travailleurs doivent être autorisés à déposer des réclamations auprès de leur employeur sur des sujets couverts par le référentiel, et ces réclamations doivent être documentées et traitées par le détenteur du certificat.</v>
      </c>
      <c r="M20" s="63" t="str">
        <f>IF(Checklist48[[#This Row],[SSGUID]]="",IF(Checklist48[[#This Row],[PIGUID]]="","",INDEX(PIs[[Column1]:[SS]],MATCH(Checklist48[[#This Row],[PIGUID]],PIs[GUID],0),8)),"")</f>
        <v>Exigence Majeure</v>
      </c>
      <c r="N20" s="22"/>
      <c r="O20" s="22"/>
      <c r="P20" s="63" t="str">
        <f>IF(Checklist48[[#This Row],[ifna]]="NA","",IF(Checklist48[[#This Row],[RelatedPQ]]=0,"",IF(Checklist48[[#This Row],[RelatedPQ]]="","",IF((INDEX(S2PQ_relational[],MATCH(Checklist48[[#This Row],[PIGUID&amp;NO]],S2PQ_relational[PIGUID &amp; "NO"],0),1))=Checklist48[[#This Row],[PIGUID]],"Non applicable",""))))</f>
        <v/>
      </c>
      <c r="Q20" s="63" t="str">
        <f>IF(Checklist48[[#This Row],[N/A]]="Non applicable",INDEX(S2PQ[[Questions de l’étape 2]:[Justification]],MATCH(Checklist48[[#This Row],[RelatedPQ]],S2PQ[S2PQGUID],0),3),"")</f>
        <v/>
      </c>
      <c r="R20" s="22"/>
    </row>
    <row r="21" spans="2:18" ht="236.25" x14ac:dyDescent="0.25">
      <c r="B21" s="63"/>
      <c r="C21" s="63"/>
      <c r="D21" s="64">
        <f>IF(Checklist48[[#This Row],[SGUID]]="",IF(Checklist48[[#This Row],[SSGUID]]="",0,1),1)</f>
        <v>0</v>
      </c>
      <c r="E21" s="63" t="s">
        <v>399</v>
      </c>
      <c r="F21" s="66" t="str">
        <f>_xlfn.IFNA(Checklist48[[#This Row],[RelatedPQ]],"NA")</f>
        <v>NA</v>
      </c>
      <c r="G21" s="63" t="e">
        <f>IF(Checklist48[[#This Row],[PIGUID]]="","",INDEX(S2PQ_relational[],MATCH(Checklist48[[#This Row],[PIGUID&amp;NO]],S2PQ_relational[PIGUID &amp; "NO"],0),2))</f>
        <v>#N/A</v>
      </c>
      <c r="H21" s="66" t="str">
        <f>Checklist48[[#This Row],[PIGUID]]&amp;"NO"</f>
        <v>7MMjRlEcJiQ7j2bvm8liSYNO</v>
      </c>
      <c r="I21" s="66" t="b">
        <f>IF(Checklist48[[#This Row],[PIGUID]]="","",INDEX(PIs[NA Exempt],MATCH(Checklist48[[#This Row],[PIGUID]],PIs[GUID],0),1))</f>
        <v>0</v>
      </c>
      <c r="J21" s="63" t="str">
        <f>IF(Checklist48[[#This Row],[SGUID]]="",IF(Checklist48[[#This Row],[SSGUID]]="",IF(Checklist48[[#This Row],[PIGUID]]="","",INDEX(PIs[[Column1]:[SS]],MATCH(Checklist48[[#This Row],[PIGUID]],PIs[GUID],0),2)),INDEX(PIs[[Column1]:[SS]],MATCH(Checklist48[[#This Row],[SSGUID]],PIs[SSGUID],0),18)),INDEX(PIs[[Column1]:[SS]],MATCH(Checklist48[[#This Row],[SGUID]],PIs[SGUID],0),14))</f>
        <v>FO 01.06.02</v>
      </c>
      <c r="K21" s="63"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sont informés de leurs droits au titre du référentiel. Un système permettant aux travailleurs de déposer des réclamations en toute confidentialité et sans crainte de représailles est disponible et effectif.</v>
      </c>
      <c r="L21" s="63" t="str">
        <f>IF(Checklist48[[#This Row],[SGUID]]="",IF(Checklist48[[#This Row],[SSGUID]]="",INDEX(PIs[[Column1]:[SS]],MATCH(Checklist48[[#This Row],[PIGUID]],PIs[GUID],0),6),""),"")</f>
        <v>Les travailleurs doivent être informés (dans la langue la plus utilisée par le personnel) des grands thèmes couverts par le référentiel, des droits conférés par la réglementation en vigueur, et de leur droit à déposer des réclamations auprès de leur employeur.
Le producteur doit disposer d’un mécanisme de résolution des réclamations adapté à la taille de l’exploitation, au type de travailleur et aux conditions de travail.
Ce mécanisme doit respecter la confidentialité et être simple d’utilisation. Une description (c’est-à-dire où déposer sa réclamation, comment, quel délai espérer pour régler le problème) doit être accessible aux travailleurs lors de leur présence sur l’exploitation. (Cette description peut prendre la forme de pictogrammes ou d’affiches décrivant le mécanisme dans la langue la plus utilisée par le personnel)
Des enregistrements des réclamations déposées doivent être conservés et contrôlés.</v>
      </c>
      <c r="M21" s="63" t="str">
        <f>IF(Checklist48[[#This Row],[SSGUID]]="",IF(Checklist48[[#This Row],[PIGUID]]="","",INDEX(PIs[[Column1]:[SS]],MATCH(Checklist48[[#This Row],[PIGUID]],PIs[GUID],0),8)),"")</f>
        <v>Exigence Majeure</v>
      </c>
      <c r="N21" s="22"/>
      <c r="O21" s="22"/>
      <c r="P21" s="63" t="str">
        <f>IF(Checklist48[[#This Row],[ifna]]="NA","",IF(Checklist48[[#This Row],[RelatedPQ]]=0,"",IF(Checklist48[[#This Row],[RelatedPQ]]="","",IF((INDEX(S2PQ_relational[],MATCH(Checklist48[[#This Row],[PIGUID&amp;NO]],S2PQ_relational[PIGUID &amp; "NO"],0),1))=Checklist48[[#This Row],[PIGUID]],"Non applicable",""))))</f>
        <v/>
      </c>
      <c r="Q21" s="63" t="str">
        <f>IF(Checklist48[[#This Row],[N/A]]="Non applicable",INDEX(S2PQ[[Questions de l’étape 2]:[Justification]],MATCH(Checklist48[[#This Row],[RelatedPQ]],S2PQ[S2PQGUID],0),3),"")</f>
        <v/>
      </c>
      <c r="R21" s="22"/>
    </row>
    <row r="22" spans="2:18" ht="33.75" x14ac:dyDescent="0.25">
      <c r="B22" s="63"/>
      <c r="C22" s="63" t="s">
        <v>398</v>
      </c>
      <c r="D22" s="64">
        <f>IF(Checklist48[[#This Row],[SGUID]]="",IF(Checklist48[[#This Row],[SSGUID]]="",0,1),1)</f>
        <v>1</v>
      </c>
      <c r="E22" s="63"/>
      <c r="F22" s="66" t="str">
        <f>_xlfn.IFNA(Checklist48[[#This Row],[RelatedPQ]],"NA")</f>
        <v/>
      </c>
      <c r="G22" s="63" t="str">
        <f>IF(Checklist48[[#This Row],[PIGUID]]="","",INDEX(S2PQ_relational[],MATCH(Checklist48[[#This Row],[PIGUID&amp;NO]],S2PQ_relational[PIGUID &amp; "NO"],0),2))</f>
        <v/>
      </c>
      <c r="H22" s="66" t="str">
        <f>Checklist48[[#This Row],[PIGUID]]&amp;"NO"</f>
        <v>NO</v>
      </c>
      <c r="I22" s="66" t="str">
        <f>IF(Checklist48[[#This Row],[PIGUID]]="","",INDEX(PIs[NA Exempt],MATCH(Checklist48[[#This Row],[PIGUID]],PIs[GUID],0),1))</f>
        <v/>
      </c>
      <c r="J22" s="63" t="str">
        <f>IF(Checklist48[[#This Row],[SGUID]]="",IF(Checklist48[[#This Row],[SSGUID]]="",IF(Checklist48[[#This Row],[PIGUID]]="","",INDEX(PIs[[Column1]:[SS]],MATCH(Checklist48[[#This Row],[PIGUID]],PIs[GUID],0),2)),INDEX(PIs[[Column1]:[SS]],MATCH(Checklist48[[#This Row],[SSGUID]],PIs[SSGUID],0),18)),INDEX(PIs[[Column1]:[SS]],MATCH(Checklist48[[#This Row],[SGUID]],PIs[SGUID],0),14))</f>
        <v>FO 01.07 Produits non conformes</v>
      </c>
      <c r="K22" s="63" t="str">
        <f>IF(Checklist48[[#This Row],[SGUID]]="",IF(Checklist48[[#This Row],[SSGUID]]="",IF(Checklist48[[#This Row],[PIGUID]]="","",INDEX(PIs[[Column1]:[SS]],MATCH(Checklist48[[#This Row],[PIGUID]],PIs[GUID],0),4)),INDEX(PIs[[Column1]:[Ssbody]],MATCH(Checklist48[[#This Row],[SSGUID]],PIs[SSGUID],0),19)),INDEX(PIs[[Column1]:[SS]],MATCH(Checklist48[[#This Row],[SGUID]],PIs[SGUID],0),15))</f>
        <v>-</v>
      </c>
      <c r="L22" s="63" t="str">
        <f>IF(Checklist48[[#This Row],[SGUID]]="",IF(Checklist48[[#This Row],[SSGUID]]="",INDEX(PIs[[Column1]:[SS]],MATCH(Checklist48[[#This Row],[PIGUID]],PIs[GUID],0),6),""),"")</f>
        <v/>
      </c>
      <c r="M22" s="63" t="str">
        <f>IF(Checklist48[[#This Row],[SSGUID]]="",IF(Checklist48[[#This Row],[PIGUID]]="","",INDEX(PIs[[Column1]:[SS]],MATCH(Checklist48[[#This Row],[PIGUID]],PIs[GUID],0),8)),"")</f>
        <v/>
      </c>
      <c r="N22" s="22"/>
      <c r="O22" s="22"/>
      <c r="P22" s="63" t="str">
        <f>IF(Checklist48[[#This Row],[ifna]]="NA","",IF(Checklist48[[#This Row],[RelatedPQ]]=0,"",IF(Checklist48[[#This Row],[RelatedPQ]]="","",IF((INDEX(S2PQ_relational[],MATCH(Checklist48[[#This Row],[PIGUID&amp;NO]],S2PQ_relational[PIGUID &amp; "NO"],0),1))=Checklist48[[#This Row],[PIGUID]],"Non applicable",""))))</f>
        <v/>
      </c>
      <c r="Q22" s="63" t="str">
        <f>IF(Checklist48[[#This Row],[N/A]]="Non applicable",INDEX(S2PQ[[Questions de l’étape 2]:[Justification]],MATCH(Checklist48[[#This Row],[RelatedPQ]],S2PQ[S2PQGUID],0),3),"")</f>
        <v/>
      </c>
      <c r="R22" s="22"/>
    </row>
    <row r="23" spans="2:18" ht="130.5" customHeight="1" x14ac:dyDescent="0.25">
      <c r="B23" s="63"/>
      <c r="C23" s="63"/>
      <c r="D23" s="64">
        <f>IF(Checklist48[[#This Row],[SGUID]]="",IF(Checklist48[[#This Row],[SSGUID]]="",0,1),1)</f>
        <v>0</v>
      </c>
      <c r="E23" s="63" t="s">
        <v>392</v>
      </c>
      <c r="F23" s="66" t="str">
        <f>_xlfn.IFNA(Checklist48[[#This Row],[RelatedPQ]],"NA")</f>
        <v>NA</v>
      </c>
      <c r="G23" s="63" t="e">
        <f>IF(Checklist48[[#This Row],[PIGUID]]="","",INDEX(S2PQ_relational[],MATCH(Checklist48[[#This Row],[PIGUID&amp;NO]],S2PQ_relational[PIGUID &amp; "NO"],0),2))</f>
        <v>#N/A</v>
      </c>
      <c r="H23" s="66" t="str">
        <f>Checklist48[[#This Row],[PIGUID]]&amp;"NO"</f>
        <v>5QDg6vHd5OmlvaYlMMO3t2NO</v>
      </c>
      <c r="I23" s="66" t="b">
        <f>IF(Checklist48[[#This Row],[PIGUID]]="","",INDEX(PIs[NA Exempt],MATCH(Checklist48[[#This Row],[PIGUID]],PIs[GUID],0),1))</f>
        <v>0</v>
      </c>
      <c r="J23" s="63" t="str">
        <f>IF(Checklist48[[#This Row],[SGUID]]="",IF(Checklist48[[#This Row],[SSGUID]]="",IF(Checklist48[[#This Row],[PIGUID]]="","",INDEX(PIs[[Column1]:[SS]],MATCH(Checklist48[[#This Row],[PIGUID]],PIs[GUID],0),2)),INDEX(PIs[[Column1]:[SS]],MATCH(Checklist48[[#This Row],[SSGUID]],PIs[SSGUID],0),18)),INDEX(PIs[[Column1]:[SS]],MATCH(Checklist48[[#This Row],[SGUID]],PIs[SGUID],0),14))</f>
        <v>FO 01.07.01</v>
      </c>
      <c r="K23" s="63"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pour gérer et traiter les produits non conformes existent.</v>
      </c>
      <c r="L23" s="63" t="str">
        <f>IF(Checklist48[[#This Row],[SGUID]]="",IF(Checklist48[[#This Row],[SSGUID]]="",INDEX(PIs[[Column1]:[SS]],MATCH(Checklist48[[#This Row],[PIGUID]],PIs[GUID],0),6),""),"")</f>
        <v>L’expression « produit non conforme » désigne un produit ne répondant pas aux exigences formulées par le client, la réglementation (par ex., phytosanitaire), ou par le producteur lui-même. Dans le contexte du référentiel, l’expression désigne un produit répertorié comme non conforme, mais toujours sous le contrôle du producteur.
Les produits non conformes doivent être :
\- Clairement identifiés et mis en quarantaine selon les besoins
\- Manipulés ou éliminés en fonction de la nature du problème et/ou des exigences spécifiques du client</v>
      </c>
      <c r="M23" s="63" t="str">
        <f>IF(Checklist48[[#This Row],[SSGUID]]="",IF(Checklist48[[#This Row],[PIGUID]]="","",INDEX(PIs[[Column1]:[SS]],MATCH(Checklist48[[#This Row],[PIGUID]],PIs[GUID],0),8)),"")</f>
        <v>Exigence Mineure</v>
      </c>
      <c r="N23" s="22"/>
      <c r="O23" s="22"/>
      <c r="P23" s="63" t="str">
        <f>IF(Checklist48[[#This Row],[ifna]]="NA","",IF(Checklist48[[#This Row],[RelatedPQ]]=0,"",IF(Checklist48[[#This Row],[RelatedPQ]]="","",IF((INDEX(S2PQ_relational[],MATCH(Checklist48[[#This Row],[PIGUID&amp;NO]],S2PQ_relational[PIGUID &amp; "NO"],0),1))=Checklist48[[#This Row],[PIGUID]],"Non applicable",""))))</f>
        <v/>
      </c>
      <c r="Q23" s="63" t="str">
        <f>IF(Checklist48[[#This Row],[N/A]]="Non applicable",INDEX(S2PQ[[Questions de l’étape 2]:[Justification]],MATCH(Checklist48[[#This Row],[RelatedPQ]],S2PQ[S2PQGUID],0),3),"")</f>
        <v/>
      </c>
      <c r="R23" s="22"/>
    </row>
    <row r="24" spans="2:18" ht="33.75" x14ac:dyDescent="0.25">
      <c r="B24" s="63"/>
      <c r="C24" s="63" t="s">
        <v>391</v>
      </c>
      <c r="D24" s="64">
        <f>IF(Checklist48[[#This Row],[SGUID]]="",IF(Checklist48[[#This Row],[SSGUID]]="",0,1),1)</f>
        <v>1</v>
      </c>
      <c r="E24" s="63"/>
      <c r="F24" s="66" t="str">
        <f>_xlfn.IFNA(Checklist48[[#This Row],[RelatedPQ]],"NA")</f>
        <v/>
      </c>
      <c r="G24" s="63" t="str">
        <f>IF(Checklist48[[#This Row],[PIGUID]]="","",INDEX(S2PQ_relational[],MATCH(Checklist48[[#This Row],[PIGUID&amp;NO]],S2PQ_relational[PIGUID &amp; "NO"],0),2))</f>
        <v/>
      </c>
      <c r="H24" s="66" t="str">
        <f>Checklist48[[#This Row],[PIGUID]]&amp;"NO"</f>
        <v>NO</v>
      </c>
      <c r="I24" s="66" t="str">
        <f>IF(Checklist48[[#This Row],[PIGUID]]="","",INDEX(PIs[NA Exempt],MATCH(Checklist48[[#This Row],[PIGUID]],PIs[GUID],0),1))</f>
        <v/>
      </c>
      <c r="J24" s="63" t="str">
        <f>IF(Checklist48[[#This Row],[SGUID]]="",IF(Checklist48[[#This Row],[SSGUID]]="",IF(Checklist48[[#This Row],[PIGUID]]="","",INDEX(PIs[[Column1]:[SS]],MATCH(Checklist48[[#This Row],[PIGUID]],PIs[GUID],0),2)),INDEX(PIs[[Column1]:[SS]],MATCH(Checklist48[[#This Row],[SSGUID]],PIs[SSGUID],0),18)),INDEX(PIs[[Column1]:[SS]],MATCH(Checklist48[[#This Row],[SGUID]],PIs[SGUID],0),14))</f>
        <v>FO 01.08 Rappel et retrait</v>
      </c>
      <c r="K24" s="63" t="str">
        <f>IF(Checklist48[[#This Row],[SGUID]]="",IF(Checklist48[[#This Row],[SSGUID]]="",IF(Checklist48[[#This Row],[PIGUID]]="","",INDEX(PIs[[Column1]:[SS]],MATCH(Checklist48[[#This Row],[PIGUID]],PIs[GUID],0),4)),INDEX(PIs[[Column1]:[Ssbody]],MATCH(Checklist48[[#This Row],[SSGUID]],PIs[SSGUID],0),19)),INDEX(PIs[[Column1]:[SS]],MATCH(Checklist48[[#This Row],[SGUID]],PIs[SGUID],0),15))</f>
        <v>-</v>
      </c>
      <c r="L24" s="63" t="str">
        <f>IF(Checklist48[[#This Row],[SGUID]]="",IF(Checklist48[[#This Row],[SSGUID]]="",INDEX(PIs[[Column1]:[SS]],MATCH(Checklist48[[#This Row],[PIGUID]],PIs[GUID],0),6),""),"")</f>
        <v/>
      </c>
      <c r="M24" s="63" t="str">
        <f>IF(Checklist48[[#This Row],[SSGUID]]="",IF(Checklist48[[#This Row],[PIGUID]]="","",INDEX(PIs[[Column1]:[SS]],MATCH(Checklist48[[#This Row],[PIGUID]],PIs[GUID],0),8)),"")</f>
        <v/>
      </c>
      <c r="N24" s="22"/>
      <c r="O24" s="22"/>
      <c r="P24" s="63" t="str">
        <f>IF(Checklist48[[#This Row],[ifna]]="NA","",IF(Checklist48[[#This Row],[RelatedPQ]]=0,"",IF(Checklist48[[#This Row],[RelatedPQ]]="","",IF((INDEX(S2PQ_relational[],MATCH(Checklist48[[#This Row],[PIGUID&amp;NO]],S2PQ_relational[PIGUID &amp; "NO"],0),1))=Checklist48[[#This Row],[PIGUID]],"Non applicable",""))))</f>
        <v/>
      </c>
      <c r="Q24" s="63" t="str">
        <f>IF(Checklist48[[#This Row],[N/A]]="Non applicable",INDEX(S2PQ[[Questions de l’étape 2]:[Justification]],MATCH(Checklist48[[#This Row],[RelatedPQ]],S2PQ[S2PQGUID],0),3),"")</f>
        <v/>
      </c>
      <c r="R24" s="22"/>
    </row>
    <row r="25" spans="2:18" ht="135" x14ac:dyDescent="0.25">
      <c r="B25" s="63"/>
      <c r="C25" s="63"/>
      <c r="D25" s="64">
        <f>IF(Checklist48[[#This Row],[SGUID]]="",IF(Checklist48[[#This Row],[SSGUID]]="",0,1),1)</f>
        <v>0</v>
      </c>
      <c r="E25" s="63" t="s">
        <v>385</v>
      </c>
      <c r="F25" s="66" t="str">
        <f>_xlfn.IFNA(Checklist48[[#This Row],[RelatedPQ]],"NA")</f>
        <v>NA</v>
      </c>
      <c r="G25" s="63" t="e">
        <f>IF(Checklist48[[#This Row],[PIGUID]]="","",INDEX(S2PQ_relational[],MATCH(Checklist48[[#This Row],[PIGUID&amp;NO]],S2PQ_relational[PIGUID &amp; "NO"],0),2))</f>
        <v>#N/A</v>
      </c>
      <c r="H25" s="66" t="str">
        <f>Checklist48[[#This Row],[PIGUID]]&amp;"NO"</f>
        <v>6uPpFr9RXID01MDwZye96iNO</v>
      </c>
      <c r="I25" s="66" t="b">
        <f>IF(Checklist48[[#This Row],[PIGUID]]="","",INDEX(PIs[NA Exempt],MATCH(Checklist48[[#This Row],[PIGUID]],PIs[GUID],0),1))</f>
        <v>0</v>
      </c>
      <c r="J25" s="63" t="str">
        <f>IF(Checklist48[[#This Row],[SGUID]]="",IF(Checklist48[[#This Row],[SSGUID]]="",IF(Checklist48[[#This Row],[PIGUID]]="","",INDEX(PIs[[Column1]:[SS]],MATCH(Checklist48[[#This Row],[PIGUID]],PIs[GUID],0),2)),INDEX(PIs[[Column1]:[SS]],MATCH(Checklist48[[#This Row],[SSGUID]],PIs[SSGUID],0),18)),INDEX(PIs[[Column1]:[SS]],MATCH(Checklist48[[#This Row],[SGUID]],PIs[SGUID],0),14))</f>
        <v>FO 01.08.01</v>
      </c>
      <c r="K25" s="63"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documentées sont en place pour organiser le rappel et le retrait des produits du marché.</v>
      </c>
      <c r="L25" s="63" t="str">
        <f>IF(Checklist48[[#This Row],[SGUID]]="",IF(Checklist48[[#This Row],[SSGUID]]="",INDEX(PIs[[Column1]:[SS]],MATCH(Checklist48[[#This Row],[PIGUID]],PIs[GUID],0),6),""),"")</f>
        <v>Le producteur doit disposer d’une procédure documentée indiquant :
\- Les types d’événements susceptibles d’entraîner un rappel et un retrait
\- Les personnes chargées de la prise de décision pour d’éventuels rappels et retraits
\- Le mécanisme d’information de l’élément suivant de la chaîne d’approvisionnement
\- Les méthodes de rapprochement des stocks
Une liste des numéros de téléphone et adresses e-mail des contacts de l’étape suivante doit être disponible.</v>
      </c>
      <c r="M25" s="63" t="str">
        <f>IF(Checklist48[[#This Row],[SSGUID]]="",IF(Checklist48[[#This Row],[PIGUID]]="","",INDEX(PIs[[Column1]:[SS]],MATCH(Checklist48[[#This Row],[PIGUID]],PIs[GUID],0),8)),"")</f>
        <v>Exigence Mineure</v>
      </c>
      <c r="N25" s="22"/>
      <c r="O25" s="22"/>
      <c r="P25" s="63" t="str">
        <f>IF(Checklist48[[#This Row],[ifna]]="NA","",IF(Checklist48[[#This Row],[RelatedPQ]]=0,"",IF(Checklist48[[#This Row],[RelatedPQ]]="","",IF((INDEX(S2PQ_relational[],MATCH(Checklist48[[#This Row],[PIGUID&amp;NO]],S2PQ_relational[PIGUID &amp; "NO"],0),1))=Checklist48[[#This Row],[PIGUID]],"Non applicable",""))))</f>
        <v/>
      </c>
      <c r="Q25" s="63" t="str">
        <f>IF(Checklist48[[#This Row],[N/A]]="Non applicable",INDEX(S2PQ[[Questions de l’étape 2]:[Justification]],MATCH(Checklist48[[#This Row],[RelatedPQ]],S2PQ[S2PQGUID],0),3),"")</f>
        <v/>
      </c>
      <c r="R25" s="22"/>
    </row>
    <row r="26" spans="2:18" ht="22.5" x14ac:dyDescent="0.25">
      <c r="B26" s="63" t="s">
        <v>97</v>
      </c>
      <c r="C26" s="63"/>
      <c r="D26" s="64">
        <f>IF(Checklist48[[#This Row],[SGUID]]="",IF(Checklist48[[#This Row],[SSGUID]]="",0,1),1)</f>
        <v>1</v>
      </c>
      <c r="E26" s="63"/>
      <c r="F26" s="66" t="str">
        <f>_xlfn.IFNA(Checklist48[[#This Row],[RelatedPQ]],"NA")</f>
        <v/>
      </c>
      <c r="G26" s="63" t="str">
        <f>IF(Checklist48[[#This Row],[PIGUID]]="","",INDEX(S2PQ_relational[],MATCH(Checklist48[[#This Row],[PIGUID&amp;NO]],S2PQ_relational[PIGUID &amp; "NO"],0),2))</f>
        <v/>
      </c>
      <c r="H26" s="66" t="str">
        <f>Checklist48[[#This Row],[PIGUID]]&amp;"NO"</f>
        <v>NO</v>
      </c>
      <c r="I26" s="66" t="str">
        <f>IF(Checklist48[[#This Row],[PIGUID]]="","",INDEX(PIs[NA Exempt],MATCH(Checklist48[[#This Row],[PIGUID]],PIs[GUID],0),1))</f>
        <v/>
      </c>
      <c r="J26" s="63" t="str">
        <f>IF(Checklist48[[#This Row],[SGUID]]="",IF(Checklist48[[#This Row],[SSGUID]]="",IF(Checklist48[[#This Row],[PIGUID]]="","",INDEX(PIs[[Column1]:[SS]],MATCH(Checklist48[[#This Row],[PIGUID]],PIs[GUID],0),2)),INDEX(PIs[[Column1]:[SS]],MATCH(Checklist48[[#This Row],[SSGUID]],PIs[SSGUID],0),18)),INDEX(PIs[[Column1]:[SS]],MATCH(Checklist48[[#This Row],[SGUID]],PIs[SGUID],0),14))</f>
        <v>FO 02 TRAÇABILITÉ</v>
      </c>
      <c r="K26" s="63" t="str">
        <f>IF(Checklist48[[#This Row],[SGUID]]="",IF(Checklist48[[#This Row],[SSGUID]]="",IF(Checklist48[[#This Row],[PIGUID]]="","",INDEX(PIs[[Column1]:[SS]],MATCH(Checklist48[[#This Row],[PIGUID]],PIs[GUID],0),4)),INDEX(PIs[[Column1]:[Ssbody]],MATCH(Checklist48[[#This Row],[SSGUID]],PIs[SSGUID],0),19)),INDEX(PIs[[Column1]:[SS]],MATCH(Checklist48[[#This Row],[SGUID]],PIs[SGUID],0),15))</f>
        <v>-</v>
      </c>
      <c r="L26" s="63" t="str">
        <f>IF(Checklist48[[#This Row],[SGUID]]="",IF(Checklist48[[#This Row],[SSGUID]]="",INDEX(PIs[[Column1]:[SS]],MATCH(Checklist48[[#This Row],[PIGUID]],PIs[GUID],0),6),""),"")</f>
        <v/>
      </c>
      <c r="M26" s="63" t="str">
        <f>IF(Checklist48[[#This Row],[SSGUID]]="",IF(Checklist48[[#This Row],[PIGUID]]="","",INDEX(PIs[[Column1]:[SS]],MATCH(Checklist48[[#This Row],[PIGUID]],PIs[GUID],0),8)),"")</f>
        <v/>
      </c>
      <c r="N26" s="22"/>
      <c r="O26" s="22"/>
      <c r="P26" s="63" t="str">
        <f>IF(Checklist48[[#This Row],[ifna]]="NA","",IF(Checklist48[[#This Row],[RelatedPQ]]=0,"",IF(Checklist48[[#This Row],[RelatedPQ]]="","",IF((INDEX(S2PQ_relational[],MATCH(Checklist48[[#This Row],[PIGUID&amp;NO]],S2PQ_relational[PIGUID &amp; "NO"],0),1))=Checklist48[[#This Row],[PIGUID]],"Non applicable",""))))</f>
        <v/>
      </c>
      <c r="Q26" s="63" t="str">
        <f>IF(Checklist48[[#This Row],[N/A]]="Non applicable",INDEX(S2PQ[[Questions de l’étape 2]:[Justification]],MATCH(Checklist48[[#This Row],[RelatedPQ]],S2PQ[S2PQGUID],0),3),"")</f>
        <v/>
      </c>
      <c r="R26" s="22"/>
    </row>
    <row r="27" spans="2:18" ht="33.75" x14ac:dyDescent="0.25">
      <c r="B27" s="63"/>
      <c r="C27" s="63" t="s">
        <v>594</v>
      </c>
      <c r="D27" s="64">
        <f>IF(Checklist48[[#This Row],[SGUID]]="",IF(Checklist48[[#This Row],[SSGUID]]="",0,1),1)</f>
        <v>1</v>
      </c>
      <c r="E27" s="63"/>
      <c r="F27" s="66" t="str">
        <f>_xlfn.IFNA(Checklist48[[#This Row],[RelatedPQ]],"NA")</f>
        <v/>
      </c>
      <c r="G27" s="63" t="str">
        <f>IF(Checklist48[[#This Row],[PIGUID]]="","",INDEX(S2PQ_relational[],MATCH(Checklist48[[#This Row],[PIGUID&amp;NO]],S2PQ_relational[PIGUID &amp; "NO"],0),2))</f>
        <v/>
      </c>
      <c r="H27" s="66" t="str">
        <f>Checklist48[[#This Row],[PIGUID]]&amp;"NO"</f>
        <v>NO</v>
      </c>
      <c r="I27" s="66" t="str">
        <f>IF(Checklist48[[#This Row],[PIGUID]]="","",INDEX(PIs[NA Exempt],MATCH(Checklist48[[#This Row],[PIGUID]],PIs[GUID],0),1))</f>
        <v/>
      </c>
      <c r="J27" s="63" t="str">
        <f>IF(Checklist48[[#This Row],[SGUID]]="",IF(Checklist48[[#This Row],[SSGUID]]="",IF(Checklist48[[#This Row],[PIGUID]]="","",INDEX(PIs[[Column1]:[SS]],MATCH(Checklist48[[#This Row],[PIGUID]],PIs[GUID],0),2)),INDEX(PIs[[Column1]:[SS]],MATCH(Checklist48[[#This Row],[SSGUID]],PIs[SSGUID],0),18)),INDEX(PIs[[Column1]:[SS]],MATCH(Checklist48[[#This Row],[SGUID]],PIs[SGUID],0),14))</f>
        <v>FO 02.01 Traçabilité</v>
      </c>
      <c r="K27" s="63" t="str">
        <f>IF(Checklist48[[#This Row],[SGUID]]="",IF(Checklist48[[#This Row],[SSGUID]]="",IF(Checklist48[[#This Row],[PIGUID]]="","",INDEX(PIs[[Column1]:[SS]],MATCH(Checklist48[[#This Row],[PIGUID]],PIs[GUID],0),4)),INDEX(PIs[[Column1]:[Ssbody]],MATCH(Checklist48[[#This Row],[SSGUID]],PIs[SSGUID],0),19)),INDEX(PIs[[Column1]:[SS]],MATCH(Checklist48[[#This Row],[SGUID]],PIs[SGUID],0),15))</f>
        <v>-</v>
      </c>
      <c r="L27" s="63" t="str">
        <f>IF(Checklist48[[#This Row],[SGUID]]="",IF(Checklist48[[#This Row],[SSGUID]]="",INDEX(PIs[[Column1]:[SS]],MATCH(Checklist48[[#This Row],[PIGUID]],PIs[GUID],0),6),""),"")</f>
        <v/>
      </c>
      <c r="M27" s="63" t="str">
        <f>IF(Checklist48[[#This Row],[SSGUID]]="",IF(Checklist48[[#This Row],[PIGUID]]="","",INDEX(PIs[[Column1]:[SS]],MATCH(Checklist48[[#This Row],[PIGUID]],PIs[GUID],0),8)),"")</f>
        <v/>
      </c>
      <c r="N27" s="22"/>
      <c r="O27" s="22"/>
      <c r="P27" s="63" t="str">
        <f>IF(Checklist48[[#This Row],[ifna]]="NA","",IF(Checklist48[[#This Row],[RelatedPQ]]=0,"",IF(Checklist48[[#This Row],[RelatedPQ]]="","",IF((INDEX(S2PQ_relational[],MATCH(Checklist48[[#This Row],[PIGUID&amp;NO]],S2PQ_relational[PIGUID &amp; "NO"],0),1))=Checklist48[[#This Row],[PIGUID]],"Non applicable",""))))</f>
        <v/>
      </c>
      <c r="Q27" s="63" t="str">
        <f>IF(Checklist48[[#This Row],[N/A]]="Non applicable",INDEX(S2PQ[[Questions de l’étape 2]:[Justification]],MATCH(Checklist48[[#This Row],[RelatedPQ]],S2PQ[S2PQGUID],0),3),"")</f>
        <v/>
      </c>
      <c r="R27" s="22"/>
    </row>
    <row r="28" spans="2:18" ht="146.25" x14ac:dyDescent="0.25">
      <c r="B28" s="63"/>
      <c r="C28" s="63"/>
      <c r="D28" s="64">
        <f>IF(Checklist48[[#This Row],[SGUID]]="",IF(Checklist48[[#This Row],[SSGUID]]="",0,1),1)</f>
        <v>0</v>
      </c>
      <c r="E28" s="63" t="s">
        <v>588</v>
      </c>
      <c r="F28" s="66" t="str">
        <f>_xlfn.IFNA(Checklist48[[#This Row],[RelatedPQ]],"NA")</f>
        <v>NA</v>
      </c>
      <c r="G28" s="63" t="e">
        <f>IF(Checklist48[[#This Row],[PIGUID]]="","",INDEX(S2PQ_relational[],MATCH(Checklist48[[#This Row],[PIGUID&amp;NO]],S2PQ_relational[PIGUID &amp; "NO"],0),2))</f>
        <v>#N/A</v>
      </c>
      <c r="H28" s="66" t="str">
        <f>Checklist48[[#This Row],[PIGUID]]&amp;"NO"</f>
        <v>51dEJevgLccjgMv2X3yorpNO</v>
      </c>
      <c r="I28" s="66" t="b">
        <f>IF(Checklist48[[#This Row],[PIGUID]]="","",INDEX(PIs[NA Exempt],MATCH(Checklist48[[#This Row],[PIGUID]],PIs[GUID],0),1))</f>
        <v>0</v>
      </c>
      <c r="J28" s="63" t="str">
        <f>IF(Checklist48[[#This Row],[SGUID]]="",IF(Checklist48[[#This Row],[SSGUID]]="",IF(Checklist48[[#This Row],[PIGUID]]="","",INDEX(PIs[[Column1]:[SS]],MATCH(Checklist48[[#This Row],[PIGUID]],PIs[GUID],0),2)),INDEX(PIs[[Column1]:[SS]],MATCH(Checklist48[[#This Row],[SSGUID]],PIs[SSGUID],0),18)),INDEX(PIs[[Column1]:[SS]],MATCH(Checklist48[[#This Row],[SGUID]],PIs[SGUID],0),14))</f>
        <v>FO 02.01.01</v>
      </c>
      <c r="K28" s="63" t="str">
        <f>IF(Checklist48[[#This Row],[SGUID]]="",IF(Checklist48[[#This Row],[SSGUID]]="",IF(Checklist48[[#This Row],[PIGUID]]="","",INDEX(PIs[[Column1]:[SS]],MATCH(Checklist48[[#This Row],[PIGUID]],PIs[GUID],0),4)),INDEX(PIs[[Column1]:[Ssbody]],MATCH(Checklist48[[#This Row],[SSGUID]],PIs[SSGUID],0),19)),INDEX(PIs[[Column1]:[SS]],MATCH(Checklist48[[#This Row],[SGUID]],PIs[SGUID],0),15))</f>
        <v>La traçabilité de tous les produits inscrits depuis et vers l’exploitation où ils ont été produits et traités (le cas échéant) est assurée.</v>
      </c>
      <c r="L28" s="63" t="str">
        <f>IF(Checklist48[[#This Row],[SGUID]]="",IF(Checklist48[[#This Row],[SSGUID]]="",INDEX(PIs[[Column1]:[SS]],MATCH(Checklist48[[#This Row],[PIGUID]],PIs[GUID],0),6),""),"")</f>
        <v>Un système d’identification et de traçabilité documenté doit permettre la traçabilité des produits inscrits jusqu’à l’exploitation ou au fournisseur inscrit(e), ou bien jusqu’aux exploitations ou fournisseurs du groupement de producteurs sous l’Option 2 inscrits, et jusqu’au client immédiat (une étape en amont et une étape en aval).
Les informations de récolte doivent rattacher un numéro de lot aux enregistrements de production ou aux exploitations de producteurs particuliers. Le traitement et la manipulation des produits doivent aussi être pris en compte, le cas échéant.</v>
      </c>
      <c r="M28" s="63" t="str">
        <f>IF(Checklist48[[#This Row],[SSGUID]]="",IF(Checklist48[[#This Row],[PIGUID]]="","",INDEX(PIs[[Column1]:[SS]],MATCH(Checklist48[[#This Row],[PIGUID]],PIs[GUID],0),8)),"")</f>
        <v>Exigence Majeure</v>
      </c>
      <c r="N28" s="22"/>
      <c r="O28" s="22"/>
      <c r="P28" s="63" t="str">
        <f>IF(Checklist48[[#This Row],[ifna]]="NA","",IF(Checklist48[[#This Row],[RelatedPQ]]=0,"",IF(Checklist48[[#This Row],[RelatedPQ]]="","",IF((INDEX(S2PQ_relational[],MATCH(Checklist48[[#This Row],[PIGUID&amp;NO]],S2PQ_relational[PIGUID &amp; "NO"],0),1))=Checklist48[[#This Row],[PIGUID]],"Non applicable",""))))</f>
        <v/>
      </c>
      <c r="Q28" s="63" t="str">
        <f>IF(Checklist48[[#This Row],[N/A]]="Non applicable",INDEX(S2PQ[[Questions de l’étape 2]:[Justification]],MATCH(Checklist48[[#This Row],[RelatedPQ]],S2PQ[S2PQGUID],0),3),"")</f>
        <v/>
      </c>
      <c r="R28" s="22"/>
    </row>
    <row r="29" spans="2:18" ht="123.75" x14ac:dyDescent="0.25">
      <c r="B29" s="63"/>
      <c r="C29" s="63" t="s">
        <v>230</v>
      </c>
      <c r="D29" s="64">
        <f>IF(Checklist48[[#This Row],[SGUID]]="",IF(Checklist48[[#This Row],[SSGUID]]="",0,1),1)</f>
        <v>1</v>
      </c>
      <c r="E29" s="63"/>
      <c r="F29" s="66" t="str">
        <f>_xlfn.IFNA(Checklist48[[#This Row],[RelatedPQ]],"NA")</f>
        <v/>
      </c>
      <c r="G29" s="63" t="str">
        <f>IF(Checklist48[[#This Row],[PIGUID]]="","",INDEX(S2PQ_relational[],MATCH(Checklist48[[#This Row],[PIGUID&amp;NO]],S2PQ_relational[PIGUID &amp; "NO"],0),2))</f>
        <v/>
      </c>
      <c r="H29" s="66" t="str">
        <f>Checklist48[[#This Row],[PIGUID]]&amp;"NO"</f>
        <v>NO</v>
      </c>
      <c r="I29" s="66" t="str">
        <f>IF(Checklist48[[#This Row],[PIGUID]]="","",INDEX(PIs[NA Exempt],MATCH(Checklist48[[#This Row],[PIGUID]],PIs[GUID],0),1))</f>
        <v/>
      </c>
      <c r="J29" s="63" t="str">
        <f>IF(Checklist48[[#This Row],[SGUID]]="",IF(Checklist48[[#This Row],[SSGUID]]="",IF(Checklist48[[#This Row],[PIGUID]]="","",INDEX(PIs[[Column1]:[SS]],MATCH(Checklist48[[#This Row],[PIGUID]],PIs[GUID],0),2)),INDEX(PIs[[Column1]:[SS]],MATCH(Checklist48[[#This Row],[SSGUID]],PIs[SSGUID],0),18)),INDEX(PIs[[Column1]:[SS]],MATCH(Checklist48[[#This Row],[SGUID]],PIs[SGUID],0),14))</f>
        <v>FO 02.02 Propriété parallèle</v>
      </c>
      <c r="K29" s="63" t="str">
        <f>IF(Checklist48[[#This Row],[SGUID]]="",IF(Checklist48[[#This Row],[SSGUID]]="",IF(Checklist48[[#This Row],[PIGUID]]="","",INDEX(PIs[[Column1]:[SS]],MATCH(Checklist48[[#This Row],[PIGUID]],PIs[GUID],0),4)),INDEX(PIs[[Column1]:[Ssbody]],MATCH(Checklist48[[#This Row],[SSGUID]],PIs[SSGUID],0),19)),INDEX(PIs[[Column1]:[SS]],MATCH(Checklist48[[#This Row],[SGUID]],PIs[SGUID],0),15))</f>
        <v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v>
      </c>
      <c r="L29" s="63" t="str">
        <f>IF(Checklist48[[#This Row],[SGUID]]="",IF(Checklist48[[#This Row],[SSGUID]]="",INDEX(PIs[[Column1]:[SS]],MATCH(Checklist48[[#This Row],[PIGUID]],PIs[GUID],0),6),""),"")</f>
        <v/>
      </c>
      <c r="M29" s="63" t="str">
        <f>IF(Checklist48[[#This Row],[SSGUID]]="",IF(Checklist48[[#This Row],[PIGUID]]="","",INDEX(PIs[[Column1]:[SS]],MATCH(Checklist48[[#This Row],[PIGUID]],PIs[GUID],0),8)),"")</f>
        <v/>
      </c>
      <c r="N29" s="22"/>
      <c r="O29" s="22"/>
      <c r="P29" s="63" t="str">
        <f>IF(Checklist48[[#This Row],[ifna]]="NA","",IF(Checklist48[[#This Row],[RelatedPQ]]=0,"",IF(Checklist48[[#This Row],[RelatedPQ]]="","",IF((INDEX(S2PQ_relational[],MATCH(Checklist48[[#This Row],[PIGUID&amp;NO]],S2PQ_relational[PIGUID &amp; "NO"],0),1))=Checklist48[[#This Row],[PIGUID]],"Non applicable",""))))</f>
        <v/>
      </c>
      <c r="Q29" s="63" t="str">
        <f>IF(Checklist48[[#This Row],[N/A]]="Non applicable",INDEX(S2PQ[[Questions de l’étape 2]:[Justification]],MATCH(Checklist48[[#This Row],[RelatedPQ]],S2PQ[S2PQGUID],0),3),"")</f>
        <v/>
      </c>
      <c r="R29" s="22"/>
    </row>
    <row r="30" spans="2:18" ht="45" x14ac:dyDescent="0.25">
      <c r="B30" s="63"/>
      <c r="C30" s="63"/>
      <c r="D30" s="64">
        <f>IF(Checklist48[[#This Row],[SGUID]]="",IF(Checklist48[[#This Row],[SSGUID]]="",0,1),1)</f>
        <v>0</v>
      </c>
      <c r="E30" s="63" t="s">
        <v>570</v>
      </c>
      <c r="F30" s="66" t="str">
        <f>_xlfn.IFNA(Checklist48[[#This Row],[RelatedPQ]],"NA")</f>
        <v>NA</v>
      </c>
      <c r="G30" s="63" t="e">
        <f>IF(Checklist48[[#This Row],[PIGUID]]="","",INDEX(S2PQ_relational[],MATCH(Checklist48[[#This Row],[PIGUID&amp;NO]],S2PQ_relational[PIGUID &amp; "NO"],0),2))</f>
        <v>#N/A</v>
      </c>
      <c r="H30" s="66" t="str">
        <f>Checklist48[[#This Row],[PIGUID]]&amp;"NO"</f>
        <v>2VjbjKk5ZqRQIy6Ryw04qkNO</v>
      </c>
      <c r="I30" s="66" t="b">
        <f>IF(Checklist48[[#This Row],[PIGUID]]="","",INDEX(PIs[NA Exempt],MATCH(Checklist48[[#This Row],[PIGUID]],PIs[GUID],0),1))</f>
        <v>0</v>
      </c>
      <c r="J30" s="63" t="str">
        <f>IF(Checklist48[[#This Row],[SGUID]]="",IF(Checklist48[[#This Row],[SSGUID]]="",IF(Checklist48[[#This Row],[PIGUID]]="","",INDEX(PIs[[Column1]:[SS]],MATCH(Checklist48[[#This Row],[PIGUID]],PIs[GUID],0),2)),INDEX(PIs[[Column1]:[SS]],MATCH(Checklist48[[#This Row],[SSGUID]],PIs[SSGUID],0),18)),INDEX(PIs[[Column1]:[SS]],MATCH(Checklist48[[#This Row],[SGUID]],PIs[SGUID],0),14))</f>
        <v>FO 02.02.01</v>
      </c>
      <c r="K30"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un système effectif permettant d’identifier tous les produits issus de processus certifiés GLOBALG.A.P., et de les séparer des produits issus de processus non certifiés.</v>
      </c>
      <c r="L30" s="63" t="str">
        <f>IF(Checklist48[[#This Row],[SGUID]]="",IF(Checklist48[[#This Row],[SSGUID]]="",INDEX(PIs[[Column1]:[SS]],MATCH(Checklist48[[#This Row],[PIGUID]],PIs[GUID],0),6),""),"")</f>
        <v>Il doit être possible d’identifier tous les produits issus de processus de production certifiés GLOBALG.A.P. et de les séparer des produits issus de processus de production non certifiés.</v>
      </c>
      <c r="M30" s="63" t="str">
        <f>IF(Checklist48[[#This Row],[SSGUID]]="",IF(Checklist48[[#This Row],[PIGUID]]="","",INDEX(PIs[[Column1]:[SS]],MATCH(Checklist48[[#This Row],[PIGUID]],PIs[GUID],0),8)),"")</f>
        <v>Exigence Majeure</v>
      </c>
      <c r="N30" s="22"/>
      <c r="O30" s="22"/>
      <c r="P30" s="63" t="str">
        <f>IF(Checklist48[[#This Row],[ifna]]="NA","",IF(Checklist48[[#This Row],[RelatedPQ]]=0,"",IF(Checklist48[[#This Row],[RelatedPQ]]="","",IF((INDEX(S2PQ_relational[],MATCH(Checklist48[[#This Row],[PIGUID&amp;NO]],S2PQ_relational[PIGUID &amp; "NO"],0),1))=Checklist48[[#This Row],[PIGUID]],"Non applicable",""))))</f>
        <v/>
      </c>
      <c r="Q30" s="63" t="str">
        <f>IF(Checklist48[[#This Row],[N/A]]="Non applicable",INDEX(S2PQ[[Questions de l’étape 2]:[Justification]],MATCH(Checklist48[[#This Row],[RelatedPQ]],S2PQ[S2PQGUID],0),3),"")</f>
        <v/>
      </c>
      <c r="R30" s="22"/>
    </row>
    <row r="31" spans="2:18" ht="157.5" x14ac:dyDescent="0.25">
      <c r="B31" s="63"/>
      <c r="C31" s="63"/>
      <c r="D31" s="64">
        <f>IF(Checklist48[[#This Row],[SGUID]]="",IF(Checklist48[[#This Row],[SSGUID]]="",0,1),1)</f>
        <v>0</v>
      </c>
      <c r="E31" s="63" t="s">
        <v>224</v>
      </c>
      <c r="F31" s="66" t="str">
        <f>_xlfn.IFNA(Checklist48[[#This Row],[RelatedPQ]],"NA")</f>
        <v>NA</v>
      </c>
      <c r="G31" s="63" t="e">
        <f>IF(Checklist48[[#This Row],[PIGUID]]="","",INDEX(S2PQ_relational[],MATCH(Checklist48[[#This Row],[PIGUID&amp;NO]],S2PQ_relational[PIGUID &amp; "NO"],0),2))</f>
        <v>#N/A</v>
      </c>
      <c r="H31" s="66" t="str">
        <f>Checklist48[[#This Row],[PIGUID]]&amp;"NO"</f>
        <v>4YFCgG7VKoe1C4rTqyvkvoNO</v>
      </c>
      <c r="I31" s="66" t="b">
        <f>IF(Checklist48[[#This Row],[PIGUID]]="","",INDEX(PIs[NA Exempt],MATCH(Checklist48[[#This Row],[PIGUID]],PIs[GUID],0),1))</f>
        <v>0</v>
      </c>
      <c r="J31" s="63" t="str">
        <f>IF(Checklist48[[#This Row],[SGUID]]="",IF(Checklist48[[#This Row],[SSGUID]]="",IF(Checklist48[[#This Row],[PIGUID]]="","",INDEX(PIs[[Column1]:[SS]],MATCH(Checklist48[[#This Row],[PIGUID]],PIs[GUID],0),2)),INDEX(PIs[[Column1]:[SS]],MATCH(Checklist48[[#This Row],[SSGUID]],PIs[SSGUID],0),18)),INDEX(PIs[[Column1]:[SS]],MATCH(Checklist48[[#This Row],[SGUID]],PIs[SGUID],0),14))</f>
        <v>FO 02.02.02</v>
      </c>
      <c r="K31" s="63" t="str">
        <f>IF(Checklist48[[#This Row],[SGUID]]="",IF(Checklist48[[#This Row],[SSGUID]]="",IF(Checklist48[[#This Row],[PIGUID]]="","",INDEX(PIs[[Column1]:[SS]],MATCH(Checklist48[[#This Row],[PIGUID]],PIs[GUID],0),4)),INDEX(PIs[[Column1]:[Ssbody]],MATCH(Checklist48[[#This Row],[SSGUID]],PIs[SSGUID],0),19)),INDEX(PIs[[Column1]:[SS]],MATCH(Checklist48[[#This Row],[SGUID]],PIs[SGUID],0),15))</f>
        <v>Le Numéro GLOBALG.A.P. (GGN) est indiqué sur tous les produits finaux issus de processus de production certifiés en cas d’inscription en propriété parallèle.</v>
      </c>
      <c r="L31" s="63" t="str">
        <f>IF(Checklist48[[#This Row],[SGUID]]="",IF(Checklist48[[#This Row],[SSGUID]]="",INDEX(PIs[[Column1]:[SS]],MATCH(Checklist48[[#This Row],[PIGUID]],PIs[GUID],0),6),""),"")</f>
        <v>Lorsque le producteur est inscrit en propriété parallèle (c’est-à-dire lorsque les produits issus de processus de production certifiés et non certifiés appartiennent en parallèle à une seule et même entité juridique), tous les produits issus de processus de production certifiés et emballés dans leur emballage final (sur l’exploitation ou après traitement et manipulation des produits) doivent porter un GGN. Il peut s’agir du GGN du groupement de producteurs sous l’Option 2, du GGN du membre du groupement de producteurs, des deux GGN ou du GGN du producteur individuel sous l’Option 1. Le GGN ne doit pas apparaître sur des produits issus de processus de production non certifiés.</v>
      </c>
      <c r="M31" s="63" t="str">
        <f>IF(Checklist48[[#This Row],[SSGUID]]="",IF(Checklist48[[#This Row],[PIGUID]]="","",INDEX(PIs[[Column1]:[SS]],MATCH(Checklist48[[#This Row],[PIGUID]],PIs[GUID],0),8)),"")</f>
        <v>Exigence Majeure</v>
      </c>
      <c r="N31" s="22"/>
      <c r="O31" s="22"/>
      <c r="P31" s="63" t="str">
        <f>IF(Checklist48[[#This Row],[ifna]]="NA","",IF(Checklist48[[#This Row],[RelatedPQ]]=0,"",IF(Checklist48[[#This Row],[RelatedPQ]]="","",IF((INDEX(S2PQ_relational[],MATCH(Checklist48[[#This Row],[PIGUID&amp;NO]],S2PQ_relational[PIGUID &amp; "NO"],0),1))=Checklist48[[#This Row],[PIGUID]],"Non applicable",""))))</f>
        <v/>
      </c>
      <c r="Q31" s="63" t="str">
        <f>IF(Checklist48[[#This Row],[N/A]]="Non applicable",INDEX(S2PQ[[Questions de l’étape 2]:[Justification]],MATCH(Checklist48[[#This Row],[RelatedPQ]],S2PQ[S2PQGUID],0),3),"")</f>
        <v/>
      </c>
      <c r="R31" s="22"/>
    </row>
    <row r="32" spans="2:18" ht="33.75" x14ac:dyDescent="0.25">
      <c r="B32" s="63"/>
      <c r="C32" s="63"/>
      <c r="D32" s="64">
        <f>IF(Checklist48[[#This Row],[SGUID]]="",IF(Checklist48[[#This Row],[SSGUID]]="",0,1),1)</f>
        <v>0</v>
      </c>
      <c r="E32" s="63" t="s">
        <v>461</v>
      </c>
      <c r="F32" s="66" t="str">
        <f>_xlfn.IFNA(Checklist48[[#This Row],[RelatedPQ]],"NA")</f>
        <v>NA</v>
      </c>
      <c r="G32" s="63" t="e">
        <f>IF(Checklist48[[#This Row],[PIGUID]]="","",INDEX(S2PQ_relational[],MATCH(Checklist48[[#This Row],[PIGUID&amp;NO]],S2PQ_relational[PIGUID &amp; "NO"],0),2))</f>
        <v>#N/A</v>
      </c>
      <c r="H32" s="66" t="str">
        <f>Checklist48[[#This Row],[PIGUID]]&amp;"NO"</f>
        <v>1gZll4bOCxosKoKhEl2rq8NO</v>
      </c>
      <c r="I32" s="66" t="b">
        <f>IF(Checklist48[[#This Row],[PIGUID]]="","",INDEX(PIs[NA Exempt],MATCH(Checklist48[[#This Row],[PIGUID]],PIs[GUID],0),1))</f>
        <v>0</v>
      </c>
      <c r="J32" s="63" t="str">
        <f>IF(Checklist48[[#This Row],[SGUID]]="",IF(Checklist48[[#This Row],[SSGUID]]="",IF(Checklist48[[#This Row],[PIGUID]]="","",INDEX(PIs[[Column1]:[SS]],MATCH(Checklist48[[#This Row],[PIGUID]],PIs[GUID],0),2)),INDEX(PIs[[Column1]:[SS]],MATCH(Checklist48[[#This Row],[SSGUID]],PIs[SSGUID],0),18)),INDEX(PIs[[Column1]:[SS]],MATCH(Checklist48[[#This Row],[SGUID]],PIs[SGUID],0),14))</f>
        <v>FO 02.02.03</v>
      </c>
      <c r="K32" s="63" t="str">
        <f>IF(Checklist48[[#This Row],[SGUID]]="",IF(Checklist48[[#This Row],[SSGUID]]="",IF(Checklist48[[#This Row],[PIGUID]]="","",INDEX(PIs[[Column1]:[SS]],MATCH(Checklist48[[#This Row],[PIGUID]],PIs[GUID],0),4)),INDEX(PIs[[Column1]:[Ssbody]],MATCH(Checklist48[[#This Row],[SSGUID]],PIs[SSGUID],0),19)),INDEX(PIs[[Column1]:[SS]],MATCH(Checklist48[[#This Row],[SGUID]],PIs[SGUID],0),15))</f>
        <v>Une dernière étape de vérification est mise en place pour garantir la bonne orientation des produits issus de processus de production certifiés et non certifiés.</v>
      </c>
      <c r="L32" s="63" t="str">
        <f>IF(Checklist48[[#This Row],[SGUID]]="",IF(Checklist48[[#This Row],[SSGUID]]="",INDEX(PIs[[Column1]:[SS]],MATCH(Checklist48[[#This Row],[PIGUID]],PIs[GUID],0),6),""),"")</f>
        <v>Une procédure doit être en place afin de montrer que les produits sont identifiés et distribués conformément au statut de certification.</v>
      </c>
      <c r="M32" s="63" t="str">
        <f>IF(Checklist48[[#This Row],[SSGUID]]="",IF(Checklist48[[#This Row],[PIGUID]]="","",INDEX(PIs[[Column1]:[SS]],MATCH(Checklist48[[#This Row],[PIGUID]],PIs[GUID],0),8)),"")</f>
        <v>Exigence Majeure</v>
      </c>
      <c r="N32" s="22"/>
      <c r="O32" s="22"/>
      <c r="P32" s="63" t="str">
        <f>IF(Checklist48[[#This Row],[ifna]]="NA","",IF(Checklist48[[#This Row],[RelatedPQ]]=0,"",IF(Checklist48[[#This Row],[RelatedPQ]]="","",IF((INDEX(S2PQ_relational[],MATCH(Checklist48[[#This Row],[PIGUID&amp;NO]],S2PQ_relational[PIGUID &amp; "NO"],0),1))=Checklist48[[#This Row],[PIGUID]],"Non applicable",""))))</f>
        <v/>
      </c>
      <c r="Q32" s="63" t="str">
        <f>IF(Checklist48[[#This Row],[N/A]]="Non applicable",INDEX(S2PQ[[Questions de l’étape 2]:[Justification]],MATCH(Checklist48[[#This Row],[RelatedPQ]],S2PQ[S2PQGUID],0),3),"")</f>
        <v/>
      </c>
      <c r="R32" s="22"/>
    </row>
    <row r="33" spans="2:18" ht="225" x14ac:dyDescent="0.25">
      <c r="B33" s="63"/>
      <c r="C33" s="63"/>
      <c r="D33" s="64">
        <f>IF(Checklist48[[#This Row],[SGUID]]="",IF(Checklist48[[#This Row],[SSGUID]]="",0,1),1)</f>
        <v>0</v>
      </c>
      <c r="E33" s="63" t="s">
        <v>437</v>
      </c>
      <c r="F33" s="66" t="str">
        <f>_xlfn.IFNA(Checklist48[[#This Row],[RelatedPQ]],"NA")</f>
        <v>NA</v>
      </c>
      <c r="G33" s="63" t="e">
        <f>IF(Checklist48[[#This Row],[PIGUID]]="","",INDEX(S2PQ_relational[],MATCH(Checklist48[[#This Row],[PIGUID&amp;NO]],S2PQ_relational[PIGUID &amp; "NO"],0),2))</f>
        <v>#N/A</v>
      </c>
      <c r="H33" s="66" t="str">
        <f>Checklist48[[#This Row],[PIGUID]]&amp;"NO"</f>
        <v>63xuzVUvh3fq7hsPyML6dsNO</v>
      </c>
      <c r="I33" s="66" t="b">
        <f>IF(Checklist48[[#This Row],[PIGUID]]="","",INDEX(PIs[NA Exempt],MATCH(Checklist48[[#This Row],[PIGUID]],PIs[GUID],0),1))</f>
        <v>0</v>
      </c>
      <c r="J33" s="63" t="str">
        <f>IF(Checklist48[[#This Row],[SGUID]]="",IF(Checklist48[[#This Row],[SSGUID]]="",IF(Checklist48[[#This Row],[PIGUID]]="","",INDEX(PIs[[Column1]:[SS]],MATCH(Checklist48[[#This Row],[PIGUID]],PIs[GUID],0),2)),INDEX(PIs[[Column1]:[SS]],MATCH(Checklist48[[#This Row],[SSGUID]],PIs[SSGUID],0),18)),INDEX(PIs[[Column1]:[SS]],MATCH(Checklist48[[#This Row],[SGUID]],PIs[SGUID],0),14))</f>
        <v>FO 02.02.04</v>
      </c>
      <c r="K33"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achetés auprès de sources différentes sont identifiés.</v>
      </c>
      <c r="L33" s="63" t="str">
        <f>IF(Checklist48[[#This Row],[SGUID]]="",IF(Checklist48[[#This Row],[SSGUID]]="",INDEX(PIs[[Column1]:[SS]],MATCH(Checklist48[[#This Row],[PIGUID]],PIs[GUID],0),6),""),"")</f>
        <v>Pour tous les produits enregistrés, des procédures (adaptées à la taille de l’exploitation) doivent être établies, documentées et mises à jour, pour identifier les quantités de produits issus de processus de production certifiés et, le cas échéant non certifiés, achetés auprès de sources différentes (c’est-à-dire auprès de plusieurs producteurs ou négociants).
Les enregistrements doivent comprendre :
\- La description du produit
\- Le statut de certification GLOBALG.A.P.
\- Les quantités de produits achetés
\- Les coordonnées du fournisseur
\- Le cas échéant, une copie des certificats GLOBALG.A.P.
\- Les données/codes de traçabilité pour les produits achetés
\- Les bons de commande et/ou factures réceptionnés
\- La liste des fournisseurs agréés</v>
      </c>
      <c r="M33" s="63" t="str">
        <f>IF(Checklist48[[#This Row],[SSGUID]]="",IF(Checklist48[[#This Row],[PIGUID]]="","",INDEX(PIs[[Column1]:[SS]],MATCH(Checklist48[[#This Row],[PIGUID]],PIs[GUID],0),8)),"")</f>
        <v>Exigence Majeure</v>
      </c>
      <c r="N33" s="22"/>
      <c r="O33" s="22"/>
      <c r="P33" s="63" t="str">
        <f>IF(Checklist48[[#This Row],[ifna]]="NA","",IF(Checklist48[[#This Row],[RelatedPQ]]=0,"",IF(Checklist48[[#This Row],[RelatedPQ]]="","",IF((INDEX(S2PQ_relational[],MATCH(Checklist48[[#This Row],[PIGUID&amp;NO]],S2PQ_relational[PIGUID &amp; "NO"],0),1))=Checklist48[[#This Row],[PIGUID]],"Non applicable",""))))</f>
        <v/>
      </c>
      <c r="Q33" s="63" t="str">
        <f>IF(Checklist48[[#This Row],[N/A]]="Non applicable",INDEX(S2PQ[[Questions de l’étape 2]:[Justification]],MATCH(Checklist48[[#This Row],[RelatedPQ]],S2PQ[S2PQGUID],0),3),"")</f>
        <v/>
      </c>
      <c r="R33" s="22"/>
    </row>
    <row r="34" spans="2:18" ht="33.75" x14ac:dyDescent="0.25">
      <c r="B34" s="63"/>
      <c r="C34" s="63" t="s">
        <v>418</v>
      </c>
      <c r="D34" s="64">
        <f>IF(Checklist48[[#This Row],[SGUID]]="",IF(Checklist48[[#This Row],[SSGUID]]="",0,1),1)</f>
        <v>1</v>
      </c>
      <c r="E34" s="63"/>
      <c r="F34" s="66" t="str">
        <f>_xlfn.IFNA(Checklist48[[#This Row],[RelatedPQ]],"NA")</f>
        <v/>
      </c>
      <c r="G34" s="63" t="str">
        <f>IF(Checklist48[[#This Row],[PIGUID]]="","",INDEX(S2PQ_relational[],MATCH(Checklist48[[#This Row],[PIGUID&amp;NO]],S2PQ_relational[PIGUID &amp; "NO"],0),2))</f>
        <v/>
      </c>
      <c r="H34" s="66" t="str">
        <f>Checklist48[[#This Row],[PIGUID]]&amp;"NO"</f>
        <v>NO</v>
      </c>
      <c r="I34" s="66" t="str">
        <f>IF(Checklist48[[#This Row],[PIGUID]]="","",INDEX(PIs[NA Exempt],MATCH(Checklist48[[#This Row],[PIGUID]],PIs[GUID],0),1))</f>
        <v/>
      </c>
      <c r="J34" s="63" t="str">
        <f>IF(Checklist48[[#This Row],[SGUID]]="",IF(Checklist48[[#This Row],[SSGUID]]="",IF(Checklist48[[#This Row],[PIGUID]]="","",INDEX(PIs[[Column1]:[SS]],MATCH(Checklist48[[#This Row],[PIGUID]],PIs[GUID],0),2)),INDEX(PIs[[Column1]:[SS]],MATCH(Checklist48[[#This Row],[SSGUID]],PIs[SSGUID],0),18)),INDEX(PIs[[Column1]:[SS]],MATCH(Checklist48[[#This Row],[SGUID]],PIs[SGUID],0),14))</f>
        <v>FO 02.03 Bilan matière</v>
      </c>
      <c r="K34" s="63" t="str">
        <f>IF(Checklist48[[#This Row],[SGUID]]="",IF(Checklist48[[#This Row],[SSGUID]]="",IF(Checklist48[[#This Row],[PIGUID]]="","",INDEX(PIs[[Column1]:[SS]],MATCH(Checklist48[[#This Row],[PIGUID]],PIs[GUID],0),4)),INDEX(PIs[[Column1]:[Ssbody]],MATCH(Checklist48[[#This Row],[SSGUID]],PIs[SSGUID],0),19)),INDEX(PIs[[Column1]:[SS]],MATCH(Checklist48[[#This Row],[SGUID]],PIs[SGUID],0),15))</f>
        <v>-</v>
      </c>
      <c r="L34" s="63" t="str">
        <f>IF(Checklist48[[#This Row],[SGUID]]="",IF(Checklist48[[#This Row],[SSGUID]]="",INDEX(PIs[[Column1]:[SS]],MATCH(Checklist48[[#This Row],[PIGUID]],PIs[GUID],0),6),""),"")</f>
        <v/>
      </c>
      <c r="M34" s="63" t="str">
        <f>IF(Checklist48[[#This Row],[SSGUID]]="",IF(Checklist48[[#This Row],[PIGUID]]="","",INDEX(PIs[[Column1]:[SS]],MATCH(Checklist48[[#This Row],[PIGUID]],PIs[GUID],0),8)),"")</f>
        <v/>
      </c>
      <c r="N34" s="22"/>
      <c r="O34" s="22"/>
      <c r="P34" s="63" t="str">
        <f>IF(Checklist48[[#This Row],[ifna]]="NA","",IF(Checklist48[[#This Row],[RelatedPQ]]=0,"",IF(Checklist48[[#This Row],[RelatedPQ]]="","",IF((INDEX(S2PQ_relational[],MATCH(Checklist48[[#This Row],[PIGUID&amp;NO]],S2PQ_relational[PIGUID &amp; "NO"],0),1))=Checklist48[[#This Row],[PIGUID]],"Non applicable",""))))</f>
        <v/>
      </c>
      <c r="Q34" s="63" t="str">
        <f>IF(Checklist48[[#This Row],[N/A]]="Non applicable",INDEX(S2PQ[[Questions de l’étape 2]:[Justification]],MATCH(Checklist48[[#This Row],[RelatedPQ]],S2PQ[S2PQGUID],0),3),"")</f>
        <v/>
      </c>
      <c r="R34" s="22"/>
    </row>
    <row r="35" spans="2:18" ht="101.25" x14ac:dyDescent="0.25">
      <c r="B35" s="63"/>
      <c r="C35" s="63"/>
      <c r="D35" s="64">
        <f>IF(Checklist48[[#This Row],[SGUID]]="",IF(Checklist48[[#This Row],[SSGUID]]="",0,1),1)</f>
        <v>0</v>
      </c>
      <c r="E35" s="63" t="s">
        <v>449</v>
      </c>
      <c r="F35" s="66" t="str">
        <f>_xlfn.IFNA(Checklist48[[#This Row],[RelatedPQ]],"NA")</f>
        <v>NA</v>
      </c>
      <c r="G35" s="63" t="e">
        <f>IF(Checklist48[[#This Row],[PIGUID]]="","",INDEX(S2PQ_relational[],MATCH(Checklist48[[#This Row],[PIGUID&amp;NO]],S2PQ_relational[PIGUID &amp; "NO"],0),2))</f>
        <v>#N/A</v>
      </c>
      <c r="H35" s="66" t="str">
        <f>Checklist48[[#This Row],[PIGUID]]&amp;"NO"</f>
        <v>65PtYG0YOafAcoZuv67qRKNO</v>
      </c>
      <c r="I35" s="66" t="b">
        <f>IF(Checklist48[[#This Row],[PIGUID]]="","",INDEX(PIs[NA Exempt],MATCH(Checklist48[[#This Row],[PIGUID]],PIs[GUID],0),1))</f>
        <v>0</v>
      </c>
      <c r="J35" s="63" t="str">
        <f>IF(Checklist48[[#This Row],[SGUID]]="",IF(Checklist48[[#This Row],[SSGUID]]="",IF(Checklist48[[#This Row],[PIGUID]]="","",INDEX(PIs[[Column1]:[SS]],MATCH(Checklist48[[#This Row],[PIGUID]],PIs[GUID],0),2)),INDEX(PIs[[Column1]:[SS]],MATCH(Checklist48[[#This Row],[SSGUID]],PIs[SSGUID],0),18)),INDEX(PIs[[Column1]:[SS]],MATCH(Checklist48[[#This Row],[SGUID]],PIs[SGUID],0),14))</f>
        <v>FO 02.03.01</v>
      </c>
      <c r="K35" s="63"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 vente sont disponibles pour toutes les quantités vendues et tous les produits inscrits.</v>
      </c>
      <c r="L35" s="63" t="str">
        <f>IF(Checklist48[[#This Row],[SGUID]]="",IF(Checklist48[[#This Row],[SSGUID]]="",INDEX(PIs[[Column1]:[SS]],MATCH(Checklist48[[#This Row],[PIGUID]],PIs[GUID],0),6),""),"")</f>
        <v>Le détail des quantités vendues de produits issus de processus de production certifiés et, le cas échéant, non certifiés, doit être enregistré pour tous les produits inscrits, en étant particulièrement vigilant sur les quantités vendues et les descriptions fournies. Les documents doivent faire apparaître un équilibre cohérent entre les entrées et les sorties de produits issus de processus de production certifiés et non certifiés.</v>
      </c>
      <c r="M35" s="63" t="str">
        <f>IF(Checklist48[[#This Row],[SSGUID]]="",IF(Checklist48[[#This Row],[PIGUID]]="","",INDEX(PIs[[Column1]:[SS]],MATCH(Checklist48[[#This Row],[PIGUID]],PIs[GUID],0),8)),"")</f>
        <v>Exigence Majeure</v>
      </c>
      <c r="N35" s="22"/>
      <c r="O35" s="22"/>
      <c r="P35" s="63" t="str">
        <f>IF(Checklist48[[#This Row],[ifna]]="NA","",IF(Checklist48[[#This Row],[RelatedPQ]]=0,"",IF(Checklist48[[#This Row],[RelatedPQ]]="","",IF((INDEX(S2PQ_relational[],MATCH(Checklist48[[#This Row],[PIGUID&amp;NO]],S2PQ_relational[PIGUID &amp; "NO"],0),1))=Checklist48[[#This Row],[PIGUID]],"Non applicable",""))))</f>
        <v/>
      </c>
      <c r="Q35" s="63" t="str">
        <f>IF(Checklist48[[#This Row],[N/A]]="Non applicable",INDEX(S2PQ[[Questions de l’étape 2]:[Justification]],MATCH(Checklist48[[#This Row],[RelatedPQ]],S2PQ[S2PQGUID],0),3),"")</f>
        <v/>
      </c>
      <c r="R35" s="22"/>
    </row>
    <row r="36" spans="2:18" ht="180" x14ac:dyDescent="0.25">
      <c r="B36" s="63"/>
      <c r="C36" s="63"/>
      <c r="D36" s="64">
        <f>IF(Checklist48[[#This Row],[SGUID]]="",IF(Checklist48[[#This Row],[SSGUID]]="",0,1),1)</f>
        <v>0</v>
      </c>
      <c r="E36" s="63" t="s">
        <v>419</v>
      </c>
      <c r="F36" s="66" t="str">
        <f>_xlfn.IFNA(Checklist48[[#This Row],[RelatedPQ]],"NA")</f>
        <v>NA</v>
      </c>
      <c r="G36" s="63" t="e">
        <f>IF(Checklist48[[#This Row],[PIGUID]]="","",INDEX(S2PQ_relational[],MATCH(Checklist48[[#This Row],[PIGUID&amp;NO]],S2PQ_relational[PIGUID &amp; "NO"],0),2))</f>
        <v>#N/A</v>
      </c>
      <c r="H36" s="66" t="str">
        <f>Checklist48[[#This Row],[PIGUID]]&amp;"NO"</f>
        <v>2GelZVKlxkI6G5X2UlQeWpNO</v>
      </c>
      <c r="I36" s="66" t="b">
        <f>IF(Checklist48[[#This Row],[PIGUID]]="","",INDEX(PIs[NA Exempt],MATCH(Checklist48[[#This Row],[PIGUID]],PIs[GUID],0),1))</f>
        <v>0</v>
      </c>
      <c r="J36" s="63" t="str">
        <f>IF(Checklist48[[#This Row],[SGUID]]="",IF(Checklist48[[#This Row],[SSGUID]]="",IF(Checklist48[[#This Row],[PIGUID]]="","",INDEX(PIs[[Column1]:[SS]],MATCH(Checklist48[[#This Row],[PIGUID]],PIs[GUID],0),2)),INDEX(PIs[[Column1]:[SS]],MATCH(Checklist48[[#This Row],[SSGUID]],PIs[SSGUID],0),18)),INDEX(PIs[[Column1]:[SS]],MATCH(Checklist48[[#This Row],[SGUID]],PIs[SGUID],0),14))</f>
        <v>FO 02.03.02</v>
      </c>
      <c r="K36" s="63" t="str">
        <f>IF(Checklist48[[#This Row],[SGUID]]="",IF(Checklist48[[#This Row],[SSGUID]]="",IF(Checklist48[[#This Row],[PIGUID]]="","",INDEX(PIs[[Column1]:[SS]],MATCH(Checklist48[[#This Row],[PIGUID]],PIs[GUID],0),4)),INDEX(PIs[[Column1]:[Ssbody]],MATCH(Checklist48[[#This Row],[SSGUID]],PIs[SSGUID],0),19)),INDEX(PIs[[Column1]:[SS]],MATCH(Checklist48[[#This Row],[SGUID]],PIs[SGUID],0),15))</f>
        <v>Les quantités (produites, en stock et/ou achetées) sont enregistrées et cumulées pour tous les produits.</v>
      </c>
      <c r="L36" s="63" t="str">
        <f>IF(Checklist48[[#This Row],[SGUID]]="",IF(Checklist48[[#This Row],[SSGUID]]="",INDEX(PIs[[Column1]:[SS]],MATCH(Checklist48[[#This Row],[PIGUID]],PIs[GUID],0),6),""),"")</f>
        <v>Les quantités (y compris les volumes et poids) de produits (issus de processus de production certifiés et, le cas échéant, non certifiés) entrantes (y compris les produits achetés), sortantes (y compris les rejets, les déchets, etc.) et stockées doivent être enregistrées. Une liste récapitulative de tous les produits inscrits doit être tenue à jour afin de faciliter la vérification du bilan matière.
La fréquence de contrôle du bilan matière doit être définie et adaptée à la taille de l’exploitation, mais il doit être contrôlé au moins une fois par an pour chaque produit. Les documents relatifs au bilan matière doivent être clairement identifiés. Ce principe et les critères correspondants s’appliquent à tous les producteurs qui souhaitent obtenir ou conserver la certification GLOBALG.A.P.</v>
      </c>
      <c r="M36" s="63" t="str">
        <f>IF(Checklist48[[#This Row],[SSGUID]]="",IF(Checklist48[[#This Row],[PIGUID]]="","",INDEX(PIs[[Column1]:[SS]],MATCH(Checklist48[[#This Row],[PIGUID]],PIs[GUID],0),8)),"")</f>
        <v>Exigence Majeure</v>
      </c>
      <c r="N36" s="22"/>
      <c r="O36" s="22"/>
      <c r="P36" s="63" t="str">
        <f>IF(Checklist48[[#This Row],[ifna]]="NA","",IF(Checklist48[[#This Row],[RelatedPQ]]=0,"",IF(Checklist48[[#This Row],[RelatedPQ]]="","",IF((INDEX(S2PQ_relational[],MATCH(Checklist48[[#This Row],[PIGUID&amp;NO]],S2PQ_relational[PIGUID &amp; "NO"],0),1))=Checklist48[[#This Row],[PIGUID]],"Non applicable",""))))</f>
        <v/>
      </c>
      <c r="Q36" s="63" t="str">
        <f>IF(Checklist48[[#This Row],[N/A]]="Non applicable",INDEX(S2PQ[[Questions de l’étape 2]:[Justification]],MATCH(Checklist48[[#This Row],[RelatedPQ]],S2PQ[S2PQGUID],0),3),"")</f>
        <v/>
      </c>
      <c r="R36" s="22"/>
    </row>
    <row r="37" spans="2:18" ht="67.5" x14ac:dyDescent="0.25">
      <c r="B37" s="63"/>
      <c r="C37" s="63"/>
      <c r="D37" s="64">
        <f>IF(Checklist48[[#This Row],[SGUID]]="",IF(Checklist48[[#This Row],[SSGUID]]="",0,1),1)</f>
        <v>0</v>
      </c>
      <c r="E37" s="63" t="s">
        <v>412</v>
      </c>
      <c r="F37" s="66" t="str">
        <f>_xlfn.IFNA(Checklist48[[#This Row],[RelatedPQ]],"NA")</f>
        <v>NA</v>
      </c>
      <c r="G37" s="63" t="e">
        <f>IF(Checklist48[[#This Row],[PIGUID]]="","",INDEX(S2PQ_relational[],MATCH(Checklist48[[#This Row],[PIGUID&amp;NO]],S2PQ_relational[PIGUID &amp; "NO"],0),2))</f>
        <v>#N/A</v>
      </c>
      <c r="H37" s="66" t="str">
        <f>Checklist48[[#This Row],[PIGUID]]&amp;"NO"</f>
        <v>6KbD6879hABZJ3an6pDIYWNO</v>
      </c>
      <c r="I37" s="66" t="b">
        <f>IF(Checklist48[[#This Row],[PIGUID]]="","",INDEX(PIs[NA Exempt],MATCH(Checklist48[[#This Row],[PIGUID]],PIs[GUID],0),1))</f>
        <v>0</v>
      </c>
      <c r="J37" s="63" t="str">
        <f>IF(Checklist48[[#This Row],[SGUID]]="",IF(Checklist48[[#This Row],[SSGUID]]="",IF(Checklist48[[#This Row],[PIGUID]]="","",INDEX(PIs[[Column1]:[SS]],MATCH(Checklist48[[#This Row],[PIGUID]],PIs[GUID],0),2)),INDEX(PIs[[Column1]:[SS]],MATCH(Checklist48[[#This Row],[SSGUID]],PIs[SSGUID],0),18)),INDEX(PIs[[Column1]:[SS]],MATCH(Checklist48[[#This Row],[SGUID]],PIs[SGUID],0),14))</f>
        <v>FO 02.03.03</v>
      </c>
      <c r="K37"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perdus ou jetés pendant les opérations de traitement ou de manipulation sont consignés dans des enregistrements.</v>
      </c>
      <c r="L37" s="63" t="str">
        <f>IF(Checklist48[[#This Row],[SGUID]]="",IF(Checklist48[[#This Row],[SSGUID]]="",INDEX(PIs[[Column1]:[SS]],MATCH(Checklist48[[#This Row],[PIGUID]],PIs[GUID],0),6),""),"")</f>
        <v>Les ratios de conversion doivent être calculés et disponibles pour chaque processus de traitement/manipulation concerné (plantation de jeunes plants, récolte, etc.). Toutes les quantités de déchets générées par les produits doivent être estimées et/ou enregistrées.</v>
      </c>
      <c r="M37" s="63" t="str">
        <f>IF(Checklist48[[#This Row],[SSGUID]]="",IF(Checklist48[[#This Row],[PIGUID]]="","",INDEX(PIs[[Column1]:[SS]],MATCH(Checklist48[[#This Row],[PIGUID]],PIs[GUID],0),8)),"")</f>
        <v>Exigence Majeure</v>
      </c>
      <c r="N37" s="22"/>
      <c r="O37" s="22"/>
      <c r="P37" s="63" t="str">
        <f>IF(Checklist48[[#This Row],[ifna]]="NA","",IF(Checklist48[[#This Row],[RelatedPQ]]=0,"",IF(Checklist48[[#This Row],[RelatedPQ]]="","",IF((INDEX(S2PQ_relational[],MATCH(Checklist48[[#This Row],[PIGUID&amp;NO]],S2PQ_relational[PIGUID &amp; "NO"],0),1))=Checklist48[[#This Row],[PIGUID]],"Non applicable",""))))</f>
        <v/>
      </c>
      <c r="Q37" s="63" t="str">
        <f>IF(Checklist48[[#This Row],[N/A]]="Non applicable",INDEX(S2PQ[[Questions de l’étape 2]:[Justification]],MATCH(Checklist48[[#This Row],[RelatedPQ]],S2PQ[S2PQGUID],0),3),"")</f>
        <v/>
      </c>
      <c r="R37" s="22"/>
    </row>
    <row r="38" spans="2:18" ht="33.75" x14ac:dyDescent="0.25">
      <c r="B38" s="63"/>
      <c r="C38" s="63" t="s">
        <v>655</v>
      </c>
      <c r="D38" s="64">
        <f>IF(Checklist48[[#This Row],[SGUID]]="",IF(Checklist48[[#This Row],[SSGUID]]="",0,1),1)</f>
        <v>1</v>
      </c>
      <c r="E38" s="63"/>
      <c r="F38" s="66" t="str">
        <f>_xlfn.IFNA(Checklist48[[#This Row],[RelatedPQ]],"NA")</f>
        <v/>
      </c>
      <c r="G38" s="63" t="str">
        <f>IF(Checklist48[[#This Row],[PIGUID]]="","",INDEX(S2PQ_relational[],MATCH(Checklist48[[#This Row],[PIGUID&amp;NO]],S2PQ_relational[PIGUID &amp; "NO"],0),2))</f>
        <v/>
      </c>
      <c r="H38" s="66" t="str">
        <f>Checklist48[[#This Row],[PIGUID]]&amp;"NO"</f>
        <v>NO</v>
      </c>
      <c r="I38" s="66" t="str">
        <f>IF(Checklist48[[#This Row],[PIGUID]]="","",INDEX(PIs[NA Exempt],MATCH(Checklist48[[#This Row],[PIGUID]],PIs[GUID],0),1))</f>
        <v/>
      </c>
      <c r="J38" s="63" t="str">
        <f>IF(Checklist48[[#This Row],[SGUID]]="",IF(Checklist48[[#This Row],[SSGUID]]="",IF(Checklist48[[#This Row],[PIGUID]]="","",INDEX(PIs[[Column1]:[SS]],MATCH(Checklist48[[#This Row],[PIGUID]],PIs[GUID],0),2)),INDEX(PIs[[Column1]:[SS]],MATCH(Checklist48[[#This Row],[SSGUID]],PIs[SSGUID],0),18)),INDEX(PIs[[Column1]:[SS]],MATCH(Checklist48[[#This Row],[SGUID]],PIs[SGUID],0),14))</f>
        <v>FO 02.04 Statut GLOBALG.A.P.</v>
      </c>
      <c r="K38" s="63" t="str">
        <f>IF(Checklist48[[#This Row],[SGUID]]="",IF(Checklist48[[#This Row],[SSGUID]]="",IF(Checklist48[[#This Row],[PIGUID]]="","",INDEX(PIs[[Column1]:[SS]],MATCH(Checklist48[[#This Row],[PIGUID]],PIs[GUID],0),4)),INDEX(PIs[[Column1]:[Ssbody]],MATCH(Checklist48[[#This Row],[SSGUID]],PIs[SSGUID],0),19)),INDEX(PIs[[Column1]:[SS]],MATCH(Checklist48[[#This Row],[SGUID]],PIs[SGUID],0),15))</f>
        <v>-</v>
      </c>
      <c r="L38" s="63" t="str">
        <f>IF(Checklist48[[#This Row],[SGUID]]="",IF(Checklist48[[#This Row],[SSGUID]]="",INDEX(PIs[[Column1]:[SS]],MATCH(Checklist48[[#This Row],[PIGUID]],PIs[GUID],0),6),""),"")</f>
        <v/>
      </c>
      <c r="M38" s="63" t="str">
        <f>IF(Checklist48[[#This Row],[SSGUID]]="",IF(Checklist48[[#This Row],[PIGUID]]="","",INDEX(PIs[[Column1]:[SS]],MATCH(Checklist48[[#This Row],[PIGUID]],PIs[GUID],0),8)),"")</f>
        <v/>
      </c>
      <c r="N38" s="22"/>
      <c r="O38" s="22"/>
      <c r="P38" s="63" t="str">
        <f>IF(Checklist48[[#This Row],[ifna]]="NA","",IF(Checklist48[[#This Row],[RelatedPQ]]=0,"",IF(Checklist48[[#This Row],[RelatedPQ]]="","",IF((INDEX(S2PQ_relational[],MATCH(Checklist48[[#This Row],[PIGUID&amp;NO]],S2PQ_relational[PIGUID &amp; "NO"],0),1))=Checklist48[[#This Row],[PIGUID]],"Non applicable",""))))</f>
        <v/>
      </c>
      <c r="Q38" s="63" t="str">
        <f>IF(Checklist48[[#This Row],[N/A]]="Non applicable",INDEX(S2PQ[[Questions de l’étape 2]:[Justification]],MATCH(Checklist48[[#This Row],[RelatedPQ]],S2PQ[S2PQGUID],0),3),"")</f>
        <v/>
      </c>
      <c r="R38" s="22"/>
    </row>
    <row r="39" spans="2:18" ht="337.5" x14ac:dyDescent="0.25">
      <c r="B39" s="63"/>
      <c r="C39" s="63"/>
      <c r="D39" s="64">
        <f>IF(Checklist48[[#This Row],[SGUID]]="",IF(Checklist48[[#This Row],[SSGUID]]="",0,1),1)</f>
        <v>0</v>
      </c>
      <c r="E39" s="63" t="s">
        <v>649</v>
      </c>
      <c r="F39" s="66" t="str">
        <f>_xlfn.IFNA(Checklist48[[#This Row],[RelatedPQ]],"NA")</f>
        <v>NA</v>
      </c>
      <c r="G39" s="63" t="e">
        <f>IF(Checklist48[[#This Row],[PIGUID]]="","",INDEX(S2PQ_relational[],MATCH(Checklist48[[#This Row],[PIGUID&amp;NO]],S2PQ_relational[PIGUID &amp; "NO"],0),2))</f>
        <v>#N/A</v>
      </c>
      <c r="H39" s="66" t="str">
        <f>Checklist48[[#This Row],[PIGUID]]&amp;"NO"</f>
        <v>5mxAkMujWS06e0rBkNSLyENO</v>
      </c>
      <c r="I39" s="66" t="b">
        <f>IF(Checklist48[[#This Row],[PIGUID]]="","",INDEX(PIs[NA Exempt],MATCH(Checklist48[[#This Row],[PIGUID]],PIs[GUID],0),1))</f>
        <v>0</v>
      </c>
      <c r="J39" s="63" t="str">
        <f>IF(Checklist48[[#This Row],[SGUID]]="",IF(Checklist48[[#This Row],[SSGUID]]="",IF(Checklist48[[#This Row],[PIGUID]]="","",INDEX(PIs[[Column1]:[SS]],MATCH(Checklist48[[#This Row],[PIGUID]],PIs[GUID],0),2)),INDEX(PIs[[Column1]:[SS]],MATCH(Checklist48[[#This Row],[SSGUID]],PIs[SSGUID],0),18)),INDEX(PIs[[Column1]:[SS]],MATCH(Checklist48[[#This Row],[SGUID]],PIs[SGUID],0),14))</f>
        <v>FO 02.04.01</v>
      </c>
      <c r="K39" s="63" t="str">
        <f>IF(Checklist48[[#This Row],[SGUID]]="",IF(Checklist48[[#This Row],[SSGUID]]="",IF(Checklist48[[#This Row],[PIGUID]]="","",INDEX(PIs[[Column1]:[SS]],MATCH(Checklist48[[#This Row],[PIGUID]],PIs[GUID],0),4)),INDEX(PIs[[Column1]:[Ssbody]],MATCH(Checklist48[[#This Row],[SSGUID]],PIs[SSGUID],0),19)),INDEX(PIs[[Column1]:[SS]],MATCH(Checklist48[[#This Row],[SGUID]],PIs[SGUID],0),15))</f>
        <v>Les documents commerciaux mentionnent le statut GLOBALG.A.P. et le Numéro GLOBALG.A.P. (GGN).</v>
      </c>
      <c r="L39" s="63" t="str">
        <f>IF(Checklist48[[#This Row],[SGUID]]="",IF(Checklist48[[#This Row],[SSGUID]]="",INDEX(PIs[[Column1]:[SS]],MATCH(Checklist48[[#This Row],[PIGUID]],PIs[GUID],0),6),""),"")</f>
        <v>Les bons de livraison, les factures de vente et, le cas échéant, les autres documents relatifs à la vente de matériels/produits issus de processus de production certifiés doivent porter le GGN du détenteur du certificat et la mention du statut de certification GLOBALG.A.P. Ceci n’est pas obligatoire pour la documentation interne.
Lorsque le producteur possède un Global Location Number (GLN), ce GLN doit remplacer le GGN fourni par le secrétariat GLOBALG.A.P. pendant le processus d’inscription.
La mention explicite du statut de certification sur les documents commerciaux suffit (par ex. : « \[nom du produit] certifié GLOBALG.A.P. »). Les produits issus de processus de production non certifiés n’ont pas besoin de mention « non certifié ».
L’indication du statut de certification est obligatoire, que le produit issu d’un processus de production certifié ait été vendu comme tel ou non. Ce point ne peut pas être contrôlé au cours de l’audit initial (tout premier) par l’organisme de certification (OC), parce que le producteur n’est pas encore certifié et ne peut pas se prévaloir de son statut de certification GLOBALG.A.P. avant la première décision de certification positive.
La mention « N/A » est utilisée uniquement s’il existe un accord bilatéral documenté entre le détenteur du certificat et l’acheteur direct précisant que les expéditions contiennent exclusivement des produits issus de processus de production certifiés.</v>
      </c>
      <c r="M39" s="63" t="str">
        <f>IF(Checklist48[[#This Row],[SSGUID]]="",IF(Checklist48[[#This Row],[PIGUID]]="","",INDEX(PIs[[Column1]:[SS]],MATCH(Checklist48[[#This Row],[PIGUID]],PIs[GUID],0),8)),"")</f>
        <v>Exigence Majeure</v>
      </c>
      <c r="N39" s="22"/>
      <c r="O39" s="22"/>
      <c r="P39" s="63" t="str">
        <f>IF(Checklist48[[#This Row],[ifna]]="NA","",IF(Checklist48[[#This Row],[RelatedPQ]]=0,"",IF(Checklist48[[#This Row],[RelatedPQ]]="","",IF((INDEX(S2PQ_relational[],MATCH(Checklist48[[#This Row],[PIGUID&amp;NO]],S2PQ_relational[PIGUID &amp; "NO"],0),1))=Checklist48[[#This Row],[PIGUID]],"Non applicable",""))))</f>
        <v/>
      </c>
      <c r="Q39" s="63" t="str">
        <f>IF(Checklist48[[#This Row],[N/A]]="Non applicable",INDEX(S2PQ[[Questions de l’étape 2]:[Justification]],MATCH(Checklist48[[#This Row],[RelatedPQ]],S2PQ[S2PQGUID],0),3),"")</f>
        <v/>
      </c>
      <c r="R39" s="22"/>
    </row>
    <row r="40" spans="2:18" ht="33.75" x14ac:dyDescent="0.25">
      <c r="B40" s="63"/>
      <c r="C40" s="63" t="s">
        <v>98</v>
      </c>
      <c r="D40" s="64">
        <f>IF(Checklist48[[#This Row],[SGUID]]="",IF(Checklist48[[#This Row],[SSGUID]]="",0,1),1)</f>
        <v>1</v>
      </c>
      <c r="E40" s="63"/>
      <c r="F40" s="66" t="str">
        <f>_xlfn.IFNA(Checklist48[[#This Row],[RelatedPQ]],"NA")</f>
        <v/>
      </c>
      <c r="G40" s="63" t="str">
        <f>IF(Checklist48[[#This Row],[PIGUID]]="","",INDEX(S2PQ_relational[],MATCH(Checklist48[[#This Row],[PIGUID&amp;NO]],S2PQ_relational[PIGUID &amp; "NO"],0),2))</f>
        <v/>
      </c>
      <c r="H40" s="66" t="str">
        <f>Checklist48[[#This Row],[PIGUID]]&amp;"NO"</f>
        <v>NO</v>
      </c>
      <c r="I40" s="66" t="str">
        <f>IF(Checklist48[[#This Row],[PIGUID]]="","",INDEX(PIs[NA Exempt],MATCH(Checklist48[[#This Row],[PIGUID]],PIs[GUID],0),1))</f>
        <v/>
      </c>
      <c r="J40" s="63" t="str">
        <f>IF(Checklist48[[#This Row],[SGUID]]="",IF(Checklist48[[#This Row],[SSGUID]]="",IF(Checklist48[[#This Row],[PIGUID]]="","",INDEX(PIs[[Column1]:[SS]],MATCH(Checklist48[[#This Row],[PIGUID]],PIs[GUID],0),2)),INDEX(PIs[[Column1]:[SS]],MATCH(Checklist48[[#This Row],[SSGUID]],PIs[SSGUID],0),18)),INDEX(PIs[[Column1]:[SS]],MATCH(Checklist48[[#This Row],[SGUID]],PIs[SGUID],0),14))</f>
        <v>FO 02.05 Utilisation du logo</v>
      </c>
      <c r="K40" s="63" t="str">
        <f>IF(Checklist48[[#This Row],[SGUID]]="",IF(Checklist48[[#This Row],[SSGUID]]="",IF(Checklist48[[#This Row],[PIGUID]]="","",INDEX(PIs[[Column1]:[SS]],MATCH(Checklist48[[#This Row],[PIGUID]],PIs[GUID],0),4)),INDEX(PIs[[Column1]:[Ssbody]],MATCH(Checklist48[[#This Row],[SSGUID]],PIs[SSGUID],0),19)),INDEX(PIs[[Column1]:[SS]],MATCH(Checklist48[[#This Row],[SGUID]],PIs[SGUID],0),15))</f>
        <v>-</v>
      </c>
      <c r="L40" s="63" t="str">
        <f>IF(Checklist48[[#This Row],[SGUID]]="",IF(Checklist48[[#This Row],[SSGUID]]="",INDEX(PIs[[Column1]:[SS]],MATCH(Checklist48[[#This Row],[PIGUID]],PIs[GUID],0),6),""),"")</f>
        <v/>
      </c>
      <c r="M40" s="63" t="str">
        <f>IF(Checklist48[[#This Row],[SSGUID]]="",IF(Checklist48[[#This Row],[PIGUID]]="","",INDEX(PIs[[Column1]:[SS]],MATCH(Checklist48[[#This Row],[PIGUID]],PIs[GUID],0),8)),"")</f>
        <v/>
      </c>
      <c r="N40" s="22"/>
      <c r="O40" s="22"/>
      <c r="P40" s="63" t="str">
        <f>IF(Checklist48[[#This Row],[ifna]]="NA","",IF(Checklist48[[#This Row],[RelatedPQ]]=0,"",IF(Checklist48[[#This Row],[RelatedPQ]]="","",IF((INDEX(S2PQ_relational[],MATCH(Checklist48[[#This Row],[PIGUID&amp;NO]],S2PQ_relational[PIGUID &amp; "NO"],0),1))=Checklist48[[#This Row],[PIGUID]],"Non applicable",""))))</f>
        <v/>
      </c>
      <c r="Q40" s="63" t="str">
        <f>IF(Checklist48[[#This Row],[N/A]]="Non applicable",INDEX(S2PQ[[Questions de l’étape 2]:[Justification]],MATCH(Checklist48[[#This Row],[RelatedPQ]],S2PQ[S2PQGUID],0),3),"")</f>
        <v/>
      </c>
      <c r="R40" s="22"/>
    </row>
    <row r="41" spans="2:18" ht="348.75" x14ac:dyDescent="0.25">
      <c r="B41" s="63"/>
      <c r="C41" s="63"/>
      <c r="D41" s="64">
        <f>IF(Checklist48[[#This Row],[SGUID]]="",IF(Checklist48[[#This Row],[SSGUID]]="",0,1),1)</f>
        <v>0</v>
      </c>
      <c r="E41" s="63" t="s">
        <v>91</v>
      </c>
      <c r="F41" s="66" t="str">
        <f>_xlfn.IFNA(Checklist48[[#This Row],[RelatedPQ]],"NA")</f>
        <v>NA</v>
      </c>
      <c r="G41" s="63" t="e">
        <f>IF(Checklist48[[#This Row],[PIGUID]]="","",INDEX(S2PQ_relational[],MATCH(Checklist48[[#This Row],[PIGUID&amp;NO]],S2PQ_relational[PIGUID &amp; "NO"],0),2))</f>
        <v>#N/A</v>
      </c>
      <c r="H41" s="66" t="str">
        <f>Checklist48[[#This Row],[PIGUID]]&amp;"NO"</f>
        <v>4S15CjGWCE6DFL1Z55lwrBNO</v>
      </c>
      <c r="I41" s="66" t="b">
        <f>IF(Checklist48[[#This Row],[PIGUID]]="","",INDEX(PIs[NA Exempt],MATCH(Checklist48[[#This Row],[PIGUID]],PIs[GUID],0),1))</f>
        <v>0</v>
      </c>
      <c r="J41" s="63" t="str">
        <f>IF(Checklist48[[#This Row],[SGUID]]="",IF(Checklist48[[#This Row],[SSGUID]]="",IF(Checklist48[[#This Row],[PIGUID]]="","",INDEX(PIs[[Column1]:[SS]],MATCH(Checklist48[[#This Row],[PIGUID]],PIs[GUID],0),2)),INDEX(PIs[[Column1]:[SS]],MATCH(Checklist48[[#This Row],[SSGUID]],PIs[SSGUID],0),18)),INDEX(PIs[[Column1]:[SS]],MATCH(Checklist48[[#This Row],[SGUID]],PIs[SGUID],0),14))</f>
        <v>FO 02.05.01</v>
      </c>
      <c r="K41" s="63" t="str">
        <f>IF(Checklist48[[#This Row],[SGUID]]="",IF(Checklist48[[#This Row],[SSGUID]]="",IF(Checklist48[[#This Row],[PIGUID]]="","",INDEX(PIs[[Column1]:[SS]],MATCH(Checklist48[[#This Row],[PIGUID]],PIs[GUID],0),4)),INDEX(PIs[[Column1]:[Ssbody]],MATCH(Checklist48[[#This Row],[SSGUID]],PIs[SSGUID],0),19)),INDEX(PIs[[Column1]:[SS]],MATCH(Checklist48[[#This Row],[SGUID]],PIs[SGUID],0),15))</f>
        <v xml:space="preserve">Le mot, la marque et le QR code ou logo GLOBALG.A.P., ainsi que le Numéro GLOBALG.A.P. (GGN) sont utilisés conformément aux « GLOBALG.A.P. trademarks use : Policy and guidelines » (Usage de la marque GLOBALG.A.P. : Politique et lignes directrices). </v>
      </c>
      <c r="L41" s="63" t="str">
        <f>IF(Checklist48[[#This Row],[SGUID]]="",IF(Checklist48[[#This Row],[SSGUID]]="",INDEX(PIs[[Column1]:[SS]],MATCH(Checklist48[[#This Row],[PIGUID]],PIs[GUID],0),6),""),"")</f>
        <v>Le producteur doit utiliser le mot, la marque et le QR code ou logo GLOBALG.A.P., ainsi que le GGN et le Global Location Number (GLN) ou GLN secondaire, conformément au document « Usage de la marque GLOBALG.A.P. : Politique et lignes directrices ».  Le mot, la marque ou le logo GLOBALG.A.P. ne doivent jamais apparaître sur le produit fini, sur l’emballage du produit ou au point de vente. Toutefois, le détenteur du certificat peut les utiliser individuellement et/ou ensemble dans toute la correspondance commerciale.
Le mot, la marque ou le logo GLOBALG.A.P. ne peuvent pas être utilisés au cours de l’audit initial (tout premier) par l’organisme de certification (OC), parce que le producteur n’est pas encore certifié et ne peut pas se prévaloir de son statut de certification GLOBALG.A.P. avant la première décision de certification positive.
« N/A » uniquement lorsqu’il existe un accord dûment documenté entre le producteur et le client sur le fait de ne pas identifier le statut GLOBALG.A.P. du produit et/ou le GGN sur les documents commerciaux.
« N/A » pour les plants et semences, et jeunes plants, issus de processus de production certifiés IFA, et lorsque les produits issus de processus de production certifiés sont des produits entrants non destinés à la vente au consommateur final et n’apparaissant pas dans le point de vente pour le consommateur final.</v>
      </c>
      <c r="M41" s="63" t="str">
        <f>IF(Checklist48[[#This Row],[SSGUID]]="",IF(Checklist48[[#This Row],[PIGUID]]="","",INDEX(PIs[[Column1]:[SS]],MATCH(Checklist48[[#This Row],[PIGUID]],PIs[GUID],0),8)),"")</f>
        <v>Exigence Majeure</v>
      </c>
      <c r="N41" s="22"/>
      <c r="O41" s="22"/>
      <c r="P41" s="63" t="str">
        <f>IF(Checklist48[[#This Row],[ifna]]="NA","",IF(Checklist48[[#This Row],[RelatedPQ]]=0,"",IF(Checklist48[[#This Row],[RelatedPQ]]="","",IF((INDEX(S2PQ_relational[],MATCH(Checklist48[[#This Row],[PIGUID&amp;NO]],S2PQ_relational[PIGUID &amp; "NO"],0),1))=Checklist48[[#This Row],[PIGUID]],"Non applicable",""))))</f>
        <v/>
      </c>
      <c r="Q41" s="63" t="str">
        <f>IF(Checklist48[[#This Row],[N/A]]="Non applicable",INDEX(S2PQ[[Questions de l’étape 2]:[Justification]],MATCH(Checklist48[[#This Row],[RelatedPQ]],S2PQ[S2PQGUID],0),3),"")</f>
        <v/>
      </c>
      <c r="R41" s="22"/>
    </row>
    <row r="42" spans="2:18" ht="33.75" x14ac:dyDescent="0.25">
      <c r="B42" s="63" t="s">
        <v>83</v>
      </c>
      <c r="C42" s="63"/>
      <c r="D42" s="64">
        <f>IF(Checklist48[[#This Row],[SGUID]]="",IF(Checklist48[[#This Row],[SSGUID]]="",0,1),1)</f>
        <v>1</v>
      </c>
      <c r="E42" s="63"/>
      <c r="F42" s="66" t="str">
        <f>_xlfn.IFNA(Checklist48[[#This Row],[RelatedPQ]],"NA")</f>
        <v/>
      </c>
      <c r="G42" s="63" t="str">
        <f>IF(Checklist48[[#This Row],[PIGUID]]="","",INDEX(S2PQ_relational[],MATCH(Checklist48[[#This Row],[PIGUID&amp;NO]],S2PQ_relational[PIGUID &amp; "NO"],0),2))</f>
        <v/>
      </c>
      <c r="H42" s="66" t="str">
        <f>Checklist48[[#This Row],[PIGUID]]&amp;"NO"</f>
        <v>NO</v>
      </c>
      <c r="I42" s="66" t="str">
        <f>IF(Checklist48[[#This Row],[PIGUID]]="","",INDEX(PIs[NA Exempt],MATCH(Checklist48[[#This Row],[PIGUID]],PIs[GUID],0),1))</f>
        <v/>
      </c>
      <c r="J42" s="63" t="str">
        <f>IF(Checklist48[[#This Row],[SGUID]]="",IF(Checklist48[[#This Row],[SSGUID]]="",IF(Checklist48[[#This Row],[PIGUID]]="","",INDEX(PIs[[Column1]:[SS]],MATCH(Checklist48[[#This Row],[PIGUID]],PIs[GUID],0),2)),INDEX(PIs[[Column1]:[SS]],MATCH(Checklist48[[#This Row],[SSGUID]],PIs[SSGUID],0),18)),INDEX(PIs[[Column1]:[SS]],MATCH(Checklist48[[#This Row],[SGUID]],PIs[SGUID],0),14))</f>
        <v>FO 03 PLANTS ET SEMENCES</v>
      </c>
      <c r="K42" s="63" t="str">
        <f>IF(Checklist48[[#This Row],[SGUID]]="",IF(Checklist48[[#This Row],[SSGUID]]="",IF(Checklist48[[#This Row],[PIGUID]]="","",INDEX(PIs[[Column1]:[SS]],MATCH(Checklist48[[#This Row],[PIGUID]],PIs[GUID],0),4)),INDEX(PIs[[Column1]:[Ssbody]],MATCH(Checklist48[[#This Row],[SSGUID]],PIs[SSGUID],0),19)),INDEX(PIs[[Column1]:[SS]],MATCH(Checklist48[[#This Row],[SGUID]],PIs[SGUID],0),15))</f>
        <v>-</v>
      </c>
      <c r="L42" s="63" t="str">
        <f>IF(Checklist48[[#This Row],[SGUID]]="",IF(Checklist48[[#This Row],[SSGUID]]="",INDEX(PIs[[Column1]:[SS]],MATCH(Checklist48[[#This Row],[PIGUID]],PIs[GUID],0),6),""),"")</f>
        <v/>
      </c>
      <c r="M42" s="63" t="str">
        <f>IF(Checklist48[[#This Row],[SSGUID]]="",IF(Checklist48[[#This Row],[PIGUID]]="","",INDEX(PIs[[Column1]:[SS]],MATCH(Checklist48[[#This Row],[PIGUID]],PIs[GUID],0),8)),"")</f>
        <v/>
      </c>
      <c r="N42" s="22"/>
      <c r="O42" s="22"/>
      <c r="P42" s="63" t="str">
        <f>IF(Checklist48[[#This Row],[ifna]]="NA","",IF(Checklist48[[#This Row],[RelatedPQ]]=0,"",IF(Checklist48[[#This Row],[RelatedPQ]]="","",IF((INDEX(S2PQ_relational[],MATCH(Checklist48[[#This Row],[PIGUID&amp;NO]],S2PQ_relational[PIGUID &amp; "NO"],0),1))=Checklist48[[#This Row],[PIGUID]],"Non applicable",""))))</f>
        <v/>
      </c>
      <c r="Q42" s="63" t="str">
        <f>IF(Checklist48[[#This Row],[N/A]]="Non applicable",INDEX(S2PQ[[Questions de l’étape 2]:[Justification]],MATCH(Checklist48[[#This Row],[RelatedPQ]],S2PQ[S2PQGUID],0),3),"")</f>
        <v/>
      </c>
      <c r="R42" s="22"/>
    </row>
    <row r="43" spans="2:18" ht="33.75" x14ac:dyDescent="0.25">
      <c r="B43" s="63"/>
      <c r="C43" s="63" t="s">
        <v>84</v>
      </c>
      <c r="D43" s="64">
        <f>IF(Checklist48[[#This Row],[SGUID]]="",IF(Checklist48[[#This Row],[SSGUID]]="",0,1),1)</f>
        <v>1</v>
      </c>
      <c r="E43" s="63"/>
      <c r="F43" s="66" t="str">
        <f>_xlfn.IFNA(Checklist48[[#This Row],[RelatedPQ]],"NA")</f>
        <v/>
      </c>
      <c r="G43" s="63" t="str">
        <f>IF(Checklist48[[#This Row],[PIGUID]]="","",INDEX(S2PQ_relational[],MATCH(Checklist48[[#This Row],[PIGUID&amp;NO]],S2PQ_relational[PIGUID &amp; "NO"],0),2))</f>
        <v/>
      </c>
      <c r="H43" s="66" t="str">
        <f>Checklist48[[#This Row],[PIGUID]]&amp;"NO"</f>
        <v>NO</v>
      </c>
      <c r="I43" s="66" t="str">
        <f>IF(Checklist48[[#This Row],[PIGUID]]="","",INDEX(PIs[NA Exempt],MATCH(Checklist48[[#This Row],[PIGUID]],PIs[GUID],0),1))</f>
        <v/>
      </c>
      <c r="J43" s="63" t="str">
        <f>IF(Checklist48[[#This Row],[SGUID]]="",IF(Checklist48[[#This Row],[SSGUID]]="",IF(Checklist48[[#This Row],[PIGUID]]="","",INDEX(PIs[[Column1]:[SS]],MATCH(Checklist48[[#This Row],[PIGUID]],PIs[GUID],0),2)),INDEX(PIs[[Column1]:[SS]],MATCH(Checklist48[[#This Row],[SSGUID]],PIs[SSGUID],0),18)),INDEX(PIs[[Column1]:[SS]],MATCH(Checklist48[[#This Row],[SGUID]],PIs[SGUID],0),14))</f>
        <v>FO 03.01 Plants et semences</v>
      </c>
      <c r="K43" s="63" t="str">
        <f>IF(Checklist48[[#This Row],[SGUID]]="",IF(Checklist48[[#This Row],[SSGUID]]="",IF(Checklist48[[#This Row],[PIGUID]]="","",INDEX(PIs[[Column1]:[SS]],MATCH(Checklist48[[#This Row],[PIGUID]],PIs[GUID],0),4)),INDEX(PIs[[Column1]:[Ssbody]],MATCH(Checklist48[[#This Row],[SSGUID]],PIs[SSGUID],0),19)),INDEX(PIs[[Column1]:[SS]],MATCH(Checklist48[[#This Row],[SGUID]],PIs[SGUID],0),15))</f>
        <v>-</v>
      </c>
      <c r="L43" s="63" t="str">
        <f>IF(Checklist48[[#This Row],[SGUID]]="",IF(Checklist48[[#This Row],[SSGUID]]="",INDEX(PIs[[Column1]:[SS]],MATCH(Checklist48[[#This Row],[PIGUID]],PIs[GUID],0),6),""),"")</f>
        <v/>
      </c>
      <c r="M43" s="63" t="str">
        <f>IF(Checklist48[[#This Row],[SSGUID]]="",IF(Checklist48[[#This Row],[PIGUID]]="","",INDEX(PIs[[Column1]:[SS]],MATCH(Checklist48[[#This Row],[PIGUID]],PIs[GUID],0),8)),"")</f>
        <v/>
      </c>
      <c r="N43" s="22"/>
      <c r="O43" s="22"/>
      <c r="P43" s="63" t="str">
        <f>IF(Checklist48[[#This Row],[ifna]]="NA","",IF(Checklist48[[#This Row],[RelatedPQ]]=0,"",IF(Checklist48[[#This Row],[RelatedPQ]]="","",IF((INDEX(S2PQ_relational[],MATCH(Checklist48[[#This Row],[PIGUID&amp;NO]],S2PQ_relational[PIGUID &amp; "NO"],0),1))=Checklist48[[#This Row],[PIGUID]],"Non applicable",""))))</f>
        <v/>
      </c>
      <c r="Q43" s="63" t="str">
        <f>IF(Checklist48[[#This Row],[N/A]]="Non applicable",INDEX(S2PQ[[Questions de l’étape 2]:[Justification]],MATCH(Checklist48[[#This Row],[RelatedPQ]],S2PQ[S2PQGUID],0),3),"")</f>
        <v/>
      </c>
      <c r="R43" s="22"/>
    </row>
    <row r="44" spans="2:18" ht="135" x14ac:dyDescent="0.25">
      <c r="B44" s="63"/>
      <c r="C44" s="63"/>
      <c r="D44" s="64">
        <f>IF(Checklist48[[#This Row],[SGUID]]="",IF(Checklist48[[#This Row],[SSGUID]]="",0,1),1)</f>
        <v>0</v>
      </c>
      <c r="E44" s="63" t="s">
        <v>111</v>
      </c>
      <c r="F44" s="66" t="str">
        <f>_xlfn.IFNA(Checklist48[[#This Row],[RelatedPQ]],"NA")</f>
        <v>NA</v>
      </c>
      <c r="G44" s="63" t="e">
        <f>IF(Checklist48[[#This Row],[PIGUID]]="","",INDEX(S2PQ_relational[],MATCH(Checklist48[[#This Row],[PIGUID&amp;NO]],S2PQ_relational[PIGUID &amp; "NO"],0),2))</f>
        <v>#N/A</v>
      </c>
      <c r="H44" s="66" t="str">
        <f>Checklist48[[#This Row],[PIGUID]]&amp;"NO"</f>
        <v>1WNmWLNaDCwYc8SL3uiN9ENO</v>
      </c>
      <c r="I44" s="66" t="b">
        <f>IF(Checklist48[[#This Row],[PIGUID]]="","",INDEX(PIs[NA Exempt],MATCH(Checklist48[[#This Row],[PIGUID]],PIs[GUID],0),1))</f>
        <v>0</v>
      </c>
      <c r="J44" s="63" t="str">
        <f>IF(Checklist48[[#This Row],[SGUID]]="",IF(Checklist48[[#This Row],[SSGUID]]="",IF(Checklist48[[#This Row],[PIGUID]]="","",INDEX(PIs[[Column1]:[SS]],MATCH(Checklist48[[#This Row],[PIGUID]],PIs[GUID],0),2)),INDEX(PIs[[Column1]:[SS]],MATCH(Checklist48[[#This Row],[SSGUID]],PIs[SSGUID],0),18)),INDEX(PIs[[Column1]:[SS]],MATCH(Checklist48[[#This Row],[SGUID]],PIs[SGUID],0),14))</f>
        <v>FO 03.01.01</v>
      </c>
      <c r="K44" s="63"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sont obtenus dans le respect de la législation sur l’enregistrement des variétés, le cas échéant.</v>
      </c>
      <c r="L44" s="63" t="str">
        <f>IF(Checklist48[[#This Row],[SGUID]]="",IF(Checklist48[[#This Row],[SSGUID]]="",INDEX(PIs[[Column1]:[SS]],MATCH(Checklist48[[#This Row],[PIGUID]],PIs[GUID],0),6),""),"")</f>
        <v>Des documents (par ex., l’emballage vide des semences, un passeport végétal, une liste de colisage ou une facture) indiquant au minimum le nom de la variété, le numéro de lot, le vendeur des plants et semences et, le cas échéant, des informations complémentaires sur la qualité des semences (germination, pureté génétique, pureté physique, santé des semences, etc.) doivent être disponibles.
Les produits provenant de pépinières certifiées GLOBALG.A.P. pour les plants et semences sont considérés comme conformes.</v>
      </c>
      <c r="M44" s="63" t="str">
        <f>IF(Checklist48[[#This Row],[SSGUID]]="",IF(Checklist48[[#This Row],[PIGUID]]="","",INDEX(PIs[[Column1]:[SS]],MATCH(Checklist48[[#This Row],[PIGUID]],PIs[GUID],0),8)),"")</f>
        <v>Exigence Majeure</v>
      </c>
      <c r="N44" s="22"/>
      <c r="O44" s="22"/>
      <c r="P44" s="63" t="str">
        <f>IF(Checklist48[[#This Row],[ifna]]="NA","",IF(Checklist48[[#This Row],[RelatedPQ]]=0,"",IF(Checklist48[[#This Row],[RelatedPQ]]="","",IF((INDEX(S2PQ_relational[],MATCH(Checklist48[[#This Row],[PIGUID&amp;NO]],S2PQ_relational[PIGUID &amp; "NO"],0),1))=Checklist48[[#This Row],[PIGUID]],"Non applicable",""))))</f>
        <v/>
      </c>
      <c r="Q44" s="63" t="str">
        <f>IF(Checklist48[[#This Row],[N/A]]="Non applicable",INDEX(S2PQ[[Questions de l’étape 2]:[Justification]],MATCH(Checklist48[[#This Row],[RelatedPQ]],S2PQ[S2PQGUID],0),3),"")</f>
        <v/>
      </c>
      <c r="R44" s="22"/>
    </row>
    <row r="45" spans="2:18" ht="270" x14ac:dyDescent="0.25">
      <c r="B45" s="63"/>
      <c r="C45" s="63"/>
      <c r="D45" s="64">
        <f>IF(Checklist48[[#This Row],[SGUID]]="",IF(Checklist48[[#This Row],[SSGUID]]="",0,1),1)</f>
        <v>0</v>
      </c>
      <c r="E45" s="63" t="s">
        <v>77</v>
      </c>
      <c r="F45" s="66" t="str">
        <f>_xlfn.IFNA(Checklist48[[#This Row],[RelatedPQ]],"NA")</f>
        <v>NA</v>
      </c>
      <c r="G45" s="63" t="e">
        <f>IF(Checklist48[[#This Row],[PIGUID]]="","",INDEX(S2PQ_relational[],MATCH(Checklist48[[#This Row],[PIGUID&amp;NO]],S2PQ_relational[PIGUID &amp; "NO"],0),2))</f>
        <v>#N/A</v>
      </c>
      <c r="H45" s="66" t="str">
        <f>Checklist48[[#This Row],[PIGUID]]&amp;"NO"</f>
        <v>5upjI0ZtTQomHG812FtHPbNO</v>
      </c>
      <c r="I45" s="66" t="b">
        <f>IF(Checklist48[[#This Row],[PIGUID]]="","",INDEX(PIs[NA Exempt],MATCH(Checklist48[[#This Row],[PIGUID]],PIs[GUID],0),1))</f>
        <v>0</v>
      </c>
      <c r="J45" s="63" t="str">
        <f>IF(Checklist48[[#This Row],[SGUID]]="",IF(Checklist48[[#This Row],[SSGUID]]="",IF(Checklist48[[#This Row],[PIGUID]]="","",INDEX(PIs[[Column1]:[SS]],MATCH(Checklist48[[#This Row],[PIGUID]],PIs[GUID],0),2)),INDEX(PIs[[Column1]:[SS]],MATCH(Checklist48[[#This Row],[SSGUID]],PIs[SSGUID],0),18)),INDEX(PIs[[Column1]:[SS]],MATCH(Checklist48[[#This Row],[SGUID]],PIs[SGUID],0),14))</f>
        <v>FO 03.01.02</v>
      </c>
      <c r="K45" s="63"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sont obtenus dans le respect de la législation relative à la propriété intellectuelle.</v>
      </c>
      <c r="L45" s="63" t="str">
        <f>IF(Checklist48[[#This Row],[SGUID]]="",IF(Checklist48[[#This Row],[SSGUID]]="",INDEX(PIs[[Column1]:[SS]],MATCH(Checklist48[[#This Row],[PIGUID]],PIs[GUID],0),6),""),"")</f>
        <v>Quand le producteur utilise des variétés ou des porte-greffes enregistrés, il doit être en mesure de présenter sur demande des documents attestant que les plants et semences ont été achetés ou obtenus dans le respect de la réglementation en vigueur en matière de droits de propriété intellectuelle. Ces documents peuvent être un contrat de licence (pour les plants initiaux qui ne proviennent pas de semences, mais de végétaux), un document ou un emballage de semences vide indiquant le nom de la variété, le numéro du lot, le vendeur des plants et semences et la liste de colisage/le bon de livraison ou la facture pour prouver la quantité obtenue et l’identité de tous les plants et semences utilisés au cours des 24 derniers mois.
Note : La base de données PLUTO de l’UPOV (http://www.upov.int/pluto/en) et l’outil Variety Finder sur le site web de la CPVO (https://cpvoextranet.cpvo.europa.eu/) répertorient toutes les variétés dans le monde, en indiquant des détails concernant leur enregistrement ainsi que les données de propriété intellectuelle par variété et par pays.</v>
      </c>
      <c r="M45" s="63" t="str">
        <f>IF(Checklist48[[#This Row],[SSGUID]]="",IF(Checklist48[[#This Row],[PIGUID]]="","",INDEX(PIs[[Column1]:[SS]],MATCH(Checklist48[[#This Row],[PIGUID]],PIs[GUID],0),8)),"")</f>
        <v>Exigence Majeure</v>
      </c>
      <c r="N45" s="22"/>
      <c r="O45" s="22"/>
      <c r="P45" s="63" t="str">
        <f>IF(Checklist48[[#This Row],[ifna]]="NA","",IF(Checklist48[[#This Row],[RelatedPQ]]=0,"",IF(Checklist48[[#This Row],[RelatedPQ]]="","",IF((INDEX(S2PQ_relational[],MATCH(Checklist48[[#This Row],[PIGUID&amp;NO]],S2PQ_relational[PIGUID &amp; "NO"],0),1))=Checklist48[[#This Row],[PIGUID]],"Non applicable",""))))</f>
        <v/>
      </c>
      <c r="Q45" s="63" t="str">
        <f>IF(Checklist48[[#This Row],[N/A]]="Non applicable",INDEX(S2PQ[[Questions de l’étape 2]:[Justification]],MATCH(Checklist48[[#This Row],[RelatedPQ]],S2PQ[S2PQGUID],0),3),"")</f>
        <v/>
      </c>
      <c r="R45" s="22"/>
    </row>
    <row r="46" spans="2:18" ht="213.75" x14ac:dyDescent="0.25">
      <c r="B46" s="63"/>
      <c r="C46" s="63"/>
      <c r="D46" s="64">
        <f>IF(Checklist48[[#This Row],[SGUID]]="",IF(Checklist48[[#This Row],[SSGUID]]="",0,1),1)</f>
        <v>0</v>
      </c>
      <c r="E46" s="63" t="s">
        <v>123</v>
      </c>
      <c r="F46" s="66" t="str">
        <f>_xlfn.IFNA(Checklist48[[#This Row],[RelatedPQ]],"NA")</f>
        <v>NA</v>
      </c>
      <c r="G46" s="63" t="e">
        <f>IF(Checklist48[[#This Row],[PIGUID]]="","",INDEX(S2PQ_relational[],MATCH(Checklist48[[#This Row],[PIGUID&amp;NO]],S2PQ_relational[PIGUID &amp; "NO"],0),2))</f>
        <v>#N/A</v>
      </c>
      <c r="H46" s="66" t="str">
        <f>Checklist48[[#This Row],[PIGUID]]&amp;"NO"</f>
        <v>3iN0dj8MxhwAmPvSDUtPipNO</v>
      </c>
      <c r="I46" s="66" t="b">
        <f>IF(Checklist48[[#This Row],[PIGUID]]="","",INDEX(PIs[NA Exempt],MATCH(Checklist48[[#This Row],[PIGUID]],PIs[GUID],0),1))</f>
        <v>0</v>
      </c>
      <c r="J46" s="63" t="str">
        <f>IF(Checklist48[[#This Row],[SGUID]]="",IF(Checklist48[[#This Row],[SSGUID]]="",IF(Checklist48[[#This Row],[PIGUID]]="","",INDEX(PIs[[Column1]:[SS]],MATCH(Checklist48[[#This Row],[PIGUID]],PIs[GUID],0),2)),INDEX(PIs[[Column1]:[SS]],MATCH(Checklist48[[#This Row],[SSGUID]],PIs[SSGUID],0),18)),INDEX(PIs[[Column1]:[SS]],MATCH(Checklist48[[#This Row],[SGUID]],PIs[SGUID],0),14))</f>
        <v>FO 03.01.03</v>
      </c>
      <c r="K46" s="63" t="str">
        <f>IF(Checklist48[[#This Row],[SGUID]]="",IF(Checklist48[[#This Row],[SSGUID]]="",IF(Checklist48[[#This Row],[PIGUID]]="","",INDEX(PIs[[Column1]:[SS]],MATCH(Checklist48[[#This Row],[PIGUID]],PIs[GUID],0),4)),INDEX(PIs[[Column1]:[Ssbody]],MATCH(Checklist48[[#This Row],[SSGUID]],PIs[SSGUID],0),19)),INDEX(PIs[[Column1]:[SS]],MATCH(Checklist48[[#This Row],[SGUID]],PIs[SGUID],0),15))</f>
        <v>Des systèmes de contrôle qualitatif et sanitaire sont en place pour les plants et semences autoproduits.</v>
      </c>
      <c r="L46" s="63" t="str">
        <f>IF(Checklist48[[#This Row],[SGUID]]="",IF(Checklist48[[#This Row],[SSGUID]]="",INDEX(PIs[[Column1]:[SS]],MATCH(Checklist48[[#This Row],[PIGUID]],PIs[GUID],0),6),""),"")</f>
        <v>Un système de contrôle qualité comprenant un système de surveillance des signes apparents de maladie ou de parasitisme doit être en place. Les dossiers existants du système de surveillance doivent être disponibles. Le terme « pépinière » désigne tout lieu de production de plants et de semences, y compris l’auto-production de greffes.
Le système de contrôle doit inclure l’enregistrement et l’identification de la plante-mère ou, le cas échéant, du champ d’origine. L’enregistrement doit se faire à intervalles réguliers bien définis. Si les arbres ou plantes cultivés sont destinés à un usage personnel uniquement (c’est-à-dire non commercialisés), des enregistrements des activités d’autoproduction et de surveillance réalisés en interne sont suffisants. Lorsque des porte-greffes sont utilisés, une attention particulière doit être accordée à l’origine des porte-greffes en se basant sur la documentation.</v>
      </c>
      <c r="M46" s="63" t="str">
        <f>IF(Checklist48[[#This Row],[SSGUID]]="",IF(Checklist48[[#This Row],[PIGUID]]="","",INDEX(PIs[[Column1]:[SS]],MATCH(Checklist48[[#This Row],[PIGUID]],PIs[GUID],0),8)),"")</f>
        <v>Exigence Mineure</v>
      </c>
      <c r="N46" s="22"/>
      <c r="O46" s="22"/>
      <c r="P46" s="63" t="str">
        <f>IF(Checklist48[[#This Row],[ifna]]="NA","",IF(Checklist48[[#This Row],[RelatedPQ]]=0,"",IF(Checklist48[[#This Row],[RelatedPQ]]="","",IF((INDEX(S2PQ_relational[],MATCH(Checklist48[[#This Row],[PIGUID&amp;NO]],S2PQ_relational[PIGUID &amp; "NO"],0),1))=Checklist48[[#This Row],[PIGUID]],"Non applicable",""))))</f>
        <v/>
      </c>
      <c r="Q46" s="63" t="str">
        <f>IF(Checklist48[[#This Row],[N/A]]="Non applicable",INDEX(S2PQ[[Questions de l’étape 2]:[Justification]],MATCH(Checklist48[[#This Row],[RelatedPQ]],S2PQ[S2PQGUID],0),3),"")</f>
        <v/>
      </c>
      <c r="R46" s="22"/>
    </row>
    <row r="47" spans="2:18" ht="56.25" x14ac:dyDescent="0.25">
      <c r="B47" s="63"/>
      <c r="C47" s="63" t="s">
        <v>869</v>
      </c>
      <c r="D47" s="64">
        <f>IF(Checklist48[[#This Row],[SGUID]]="",IF(Checklist48[[#This Row],[SSGUID]]="",0,1),1)</f>
        <v>1</v>
      </c>
      <c r="E47" s="63"/>
      <c r="F47" s="66" t="str">
        <f>_xlfn.IFNA(Checklist48[[#This Row],[RelatedPQ]],"NA")</f>
        <v/>
      </c>
      <c r="G47" s="63" t="str">
        <f>IF(Checklist48[[#This Row],[PIGUID]]="","",INDEX(S2PQ_relational[],MATCH(Checklist48[[#This Row],[PIGUID&amp;NO]],S2PQ_relational[PIGUID &amp; "NO"],0),2))</f>
        <v/>
      </c>
      <c r="H47" s="66" t="str">
        <f>Checklist48[[#This Row],[PIGUID]]&amp;"NO"</f>
        <v>NO</v>
      </c>
      <c r="I47" s="66" t="str">
        <f>IF(Checklist48[[#This Row],[PIGUID]]="","",INDEX(PIs[NA Exempt],MATCH(Checklist48[[#This Row],[PIGUID]],PIs[GUID],0),1))</f>
        <v/>
      </c>
      <c r="J47" s="63" t="str">
        <f>IF(Checklist48[[#This Row],[SGUID]]="",IF(Checklist48[[#This Row],[SSGUID]]="",IF(Checklist48[[#This Row],[PIGUID]]="","",INDEX(PIs[[Column1]:[SS]],MATCH(Checklist48[[#This Row],[PIGUID]],PIs[GUID],0),2)),INDEX(PIs[[Column1]:[SS]],MATCH(Checklist48[[#This Row],[SSGUID]],PIs[SSGUID],0),18)),INDEX(PIs[[Column1]:[SS]],MATCH(Checklist48[[#This Row],[SGUID]],PIs[SGUID],0),14))</f>
        <v>FO 03.02 Traitements chimiques, pelliculages et enrobages</v>
      </c>
      <c r="K47" s="63" t="str">
        <f>IF(Checklist48[[#This Row],[SGUID]]="",IF(Checklist48[[#This Row],[SSGUID]]="",IF(Checklist48[[#This Row],[PIGUID]]="","",INDEX(PIs[[Column1]:[SS]],MATCH(Checklist48[[#This Row],[PIGUID]],PIs[GUID],0),4)),INDEX(PIs[[Column1]:[Ssbody]],MATCH(Checklist48[[#This Row],[SSGUID]],PIs[SSGUID],0),19)),INDEX(PIs[[Column1]:[SS]],MATCH(Checklist48[[#This Row],[SGUID]],PIs[SGUID],0),15))</f>
        <v>-</v>
      </c>
      <c r="L47" s="63" t="str">
        <f>IF(Checklist48[[#This Row],[SGUID]]="",IF(Checklist48[[#This Row],[SSGUID]]="",INDEX(PIs[[Column1]:[SS]],MATCH(Checklist48[[#This Row],[PIGUID]],PIs[GUID],0),6),""),"")</f>
        <v/>
      </c>
      <c r="M47" s="63" t="str">
        <f>IF(Checklist48[[#This Row],[SSGUID]]="",IF(Checklist48[[#This Row],[PIGUID]]="","",INDEX(PIs[[Column1]:[SS]],MATCH(Checklist48[[#This Row],[PIGUID]],PIs[GUID],0),8)),"")</f>
        <v/>
      </c>
      <c r="N47" s="22"/>
      <c r="O47" s="22"/>
      <c r="P47" s="63" t="str">
        <f>IF(Checklist48[[#This Row],[ifna]]="NA","",IF(Checklist48[[#This Row],[RelatedPQ]]=0,"",IF(Checklist48[[#This Row],[RelatedPQ]]="","",IF((INDEX(S2PQ_relational[],MATCH(Checklist48[[#This Row],[PIGUID&amp;NO]],S2PQ_relational[PIGUID &amp; "NO"],0),1))=Checklist48[[#This Row],[PIGUID]],"Non applicable",""))))</f>
        <v/>
      </c>
      <c r="Q47" s="63" t="str">
        <f>IF(Checklist48[[#This Row],[N/A]]="Non applicable",INDEX(S2PQ[[Questions de l’étape 2]:[Justification]],MATCH(Checklist48[[#This Row],[RelatedPQ]],S2PQ[S2PQGUID],0),3),"")</f>
        <v/>
      </c>
      <c r="R47" s="22"/>
    </row>
    <row r="48" spans="2:18" ht="202.5" x14ac:dyDescent="0.25">
      <c r="B48" s="63"/>
      <c r="C48" s="63"/>
      <c r="D48" s="64">
        <f>IF(Checklist48[[#This Row],[SGUID]]="",IF(Checklist48[[#This Row],[SSGUID]]="",0,1),1)</f>
        <v>0</v>
      </c>
      <c r="E48" s="63" t="s">
        <v>863</v>
      </c>
      <c r="F48" s="66" t="str">
        <f>_xlfn.IFNA(Checklist48[[#This Row],[RelatedPQ]],"NA")</f>
        <v>NA</v>
      </c>
      <c r="G48" s="63" t="e">
        <f>IF(Checklist48[[#This Row],[PIGUID]]="","",INDEX(S2PQ_relational[],MATCH(Checklist48[[#This Row],[PIGUID&amp;NO]],S2PQ_relational[PIGUID &amp; "NO"],0),2))</f>
        <v>#N/A</v>
      </c>
      <c r="H48" s="66" t="str">
        <f>Checklist48[[#This Row],[PIGUID]]&amp;"NO"</f>
        <v>yYfmpzUcjVrVUpET9puirNO</v>
      </c>
      <c r="I48" s="66" t="b">
        <f>IF(Checklist48[[#This Row],[PIGUID]]="","",INDEX(PIs[NA Exempt],MATCH(Checklist48[[#This Row],[PIGUID]],PIs[GUID],0),1))</f>
        <v>0</v>
      </c>
      <c r="J48" s="63" t="str">
        <f>IF(Checklist48[[#This Row],[SGUID]]="",IF(Checklist48[[#This Row],[SSGUID]]="",IF(Checklist48[[#This Row],[PIGUID]]="","",INDEX(PIs[[Column1]:[SS]],MATCH(Checklist48[[#This Row],[PIGUID]],PIs[GUID],0),2)),INDEX(PIs[[Column1]:[SS]],MATCH(Checklist48[[#This Row],[SSGUID]],PIs[SSGUID],0),18)),INDEX(PIs[[Column1]:[SS]],MATCH(Checklist48[[#This Row],[SGUID]],PIs[SGUID],0),14))</f>
        <v>FO 03.02.01</v>
      </c>
      <c r="K48" s="63" t="str">
        <f>IF(Checklist48[[#This Row],[SGUID]]="",IF(Checklist48[[#This Row],[SSGUID]]="",IF(Checklist48[[#This Row],[PIGUID]]="","",INDEX(PIs[[Column1]:[SS]],MATCH(Checklist48[[#This Row],[PIGUID]],PIs[GUID],0),4)),INDEX(PIs[[Column1]:[Ssbody]],MATCH(Checklist48[[#This Row],[SSGUID]],PIs[SSGUID],0),19)),INDEX(PIs[[Column1]:[SS]],MATCH(Checklist48[[#This Row],[SGUID]],PIs[SGUID],0),15))</f>
        <v>Des informations relatives aux traitements chimiques sont disponibles pour les plants et semences achetés.</v>
      </c>
      <c r="L48" s="63" t="str">
        <f>IF(Checklist48[[#This Row],[SGUID]]="",IF(Checklist48[[#This Row],[SSGUID]]="",INDEX(PIs[[Column1]:[SS]],MATCH(Checklist48[[#This Row],[PIGUID]],PIs[GUID],0),6),""),"")</f>
        <v>Des enregistrements indiquant le nom du ou des agents chimiques appliqués par le fournisseur sur les plants et semences doivent être disponibles sur demande. Il peut s’agir :
\- D’enregistrements d’application tenus à jour par le fournisseur
\- D’informations fournies sur les emballages de semences
\- De listes des produits phytopharmaceutiques appliqués
Les producteurs se fournissant auprès de fournisseurs disposant d’une certification GLOBALG.A.P. pour les plants et semences, ou d’une certification équivalente reconnue par GLOBALG.A.P., sont considérés comme conformes.
« N/A » pour les plantes vivaces.</v>
      </c>
      <c r="M48" s="63" t="str">
        <f>IF(Checklist48[[#This Row],[SSGUID]]="",IF(Checklist48[[#This Row],[PIGUID]]="","",INDEX(PIs[[Column1]:[SS]],MATCH(Checklist48[[#This Row],[PIGUID]],PIs[GUID],0),8)),"")</f>
        <v>Exigence Mineure</v>
      </c>
      <c r="N48" s="22"/>
      <c r="O48" s="22"/>
      <c r="P48" s="63" t="str">
        <f>IF(Checklist48[[#This Row],[ifna]]="NA","",IF(Checklist48[[#This Row],[RelatedPQ]]=0,"",IF(Checklist48[[#This Row],[RelatedPQ]]="","",IF((INDEX(S2PQ_relational[],MATCH(Checklist48[[#This Row],[PIGUID&amp;NO]],S2PQ_relational[PIGUID &amp; "NO"],0),1))=Checklist48[[#This Row],[PIGUID]],"Non applicable",""))))</f>
        <v/>
      </c>
      <c r="Q48" s="63" t="str">
        <f>IF(Checklist48[[#This Row],[N/A]]="Non applicable",INDEX(S2PQ[[Questions de l’étape 2]:[Justification]],MATCH(Checklist48[[#This Row],[RelatedPQ]],S2PQ[S2PQGUID],0),3),"")</f>
        <v/>
      </c>
      <c r="R48" s="22"/>
    </row>
    <row r="49" spans="2:18" ht="213.75" x14ac:dyDescent="0.25">
      <c r="B49" s="63"/>
      <c r="C49" s="63"/>
      <c r="D49" s="64">
        <f>IF(Checklist48[[#This Row],[SGUID]]="",IF(Checklist48[[#This Row],[SSGUID]]="",0,1),1)</f>
        <v>0</v>
      </c>
      <c r="E49" s="63" t="s">
        <v>870</v>
      </c>
      <c r="F49" s="66" t="str">
        <f>_xlfn.IFNA(Checklist48[[#This Row],[RelatedPQ]],"NA")</f>
        <v>NA</v>
      </c>
      <c r="G49" s="63" t="e">
        <f>IF(Checklist48[[#This Row],[PIGUID]]="","",INDEX(S2PQ_relational[],MATCH(Checklist48[[#This Row],[PIGUID&amp;NO]],S2PQ_relational[PIGUID &amp; "NO"],0),2))</f>
        <v>#N/A</v>
      </c>
      <c r="H49" s="66" t="str">
        <f>Checklist48[[#This Row],[PIGUID]]&amp;"NO"</f>
        <v>3RDU80FZodR5KDkY5DZdlSNO</v>
      </c>
      <c r="I49" s="66" t="b">
        <f>IF(Checklist48[[#This Row],[PIGUID]]="","",INDEX(PIs[NA Exempt],MATCH(Checklist48[[#This Row],[PIGUID]],PIs[GUID],0),1))</f>
        <v>0</v>
      </c>
      <c r="J49" s="63" t="str">
        <f>IF(Checklist48[[#This Row],[SGUID]]="",IF(Checklist48[[#This Row],[SSGUID]]="",IF(Checklist48[[#This Row],[PIGUID]]="","",INDEX(PIs[[Column1]:[SS]],MATCH(Checklist48[[#This Row],[PIGUID]],PIs[GUID],0),2)),INDEX(PIs[[Column1]:[SS]],MATCH(Checklist48[[#This Row],[SSGUID]],PIs[SSGUID],0),18)),INDEX(PIs[[Column1]:[SS]],MATCH(Checklist48[[#This Row],[SGUID]],PIs[SGUID],0),14))</f>
        <v>FO 03.02.02</v>
      </c>
      <c r="K49"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enregistrements à jour de tous les traitements chimiques appliqués sur les plants et semences autoproduits.</v>
      </c>
      <c r="L49" s="63" t="str">
        <f>IF(Checklist48[[#This Row],[SGUID]]="",IF(Checklist48[[#This Row],[SSGUID]]="",INDEX(PIs[[Column1]:[SS]],MATCH(Checklist48[[#This Row],[PIGUID]],PIs[GUID],0),6),""),"")</f>
        <v>Des enregistrements de tous les traitements à base de produits phytopharmaceutiques (PPP) appliqués pendant la période d’autoproduction de plants et de semence doivent être disponibles et doivent préciser :
\- Le lieu
\- La date
\- La dénomination commerciale du produit et de la substance active
\- Le nom de la personne chargée de l’application
\- Le motif de l’application
\- La quantité
\- Les machines employées
Ce principe et les critères correspondants s’appliquent en premier lieu aux cultures à cycle court. Elles ne sont pas valables pour la plupart des espèces d’arbre, car les phases de multiplication et de production active sont trop éloignées dans le temps.</v>
      </c>
      <c r="M49" s="63" t="str">
        <f>IF(Checklist48[[#This Row],[SSGUID]]="",IF(Checklist48[[#This Row],[PIGUID]]="","",INDEX(PIs[[Column1]:[SS]],MATCH(Checklist48[[#This Row],[PIGUID]],PIs[GUID],0),8)),"")</f>
        <v>Exigence Majeure</v>
      </c>
      <c r="N49" s="22"/>
      <c r="O49" s="22"/>
      <c r="P49" s="63" t="str">
        <f>IF(Checklist48[[#This Row],[ifna]]="NA","",IF(Checklist48[[#This Row],[RelatedPQ]]=0,"",IF(Checklist48[[#This Row],[RelatedPQ]]="","",IF((INDEX(S2PQ_relational[],MATCH(Checklist48[[#This Row],[PIGUID&amp;NO]],S2PQ_relational[PIGUID &amp; "NO"],0),1))=Checklist48[[#This Row],[PIGUID]],"Non applicable",""))))</f>
        <v/>
      </c>
      <c r="Q49" s="63" t="str">
        <f>IF(Checklist48[[#This Row],[N/A]]="Non applicable",INDEX(S2PQ[[Questions de l’étape 2]:[Justification]],MATCH(Checklist48[[#This Row],[RelatedPQ]],S2PQ[S2PQGUID],0),3),"")</f>
        <v/>
      </c>
      <c r="R49" s="22"/>
    </row>
    <row r="50" spans="2:18" ht="45" x14ac:dyDescent="0.25">
      <c r="B50" s="63"/>
      <c r="C50" s="63" t="s">
        <v>237</v>
      </c>
      <c r="D50" s="64">
        <f>IF(Checklist48[[#This Row],[SGUID]]="",IF(Checklist48[[#This Row],[SSGUID]]="",0,1),1)</f>
        <v>1</v>
      </c>
      <c r="E50" s="63"/>
      <c r="F50" s="66" t="str">
        <f>_xlfn.IFNA(Checklist48[[#This Row],[RelatedPQ]],"NA")</f>
        <v/>
      </c>
      <c r="G50" s="63" t="str">
        <f>IF(Checklist48[[#This Row],[PIGUID]]="","",INDEX(S2PQ_relational[],MATCH(Checklist48[[#This Row],[PIGUID&amp;NO]],S2PQ_relational[PIGUID &amp; "NO"],0),2))</f>
        <v/>
      </c>
      <c r="H50" s="66" t="str">
        <f>Checklist48[[#This Row],[PIGUID]]&amp;"NO"</f>
        <v>NO</v>
      </c>
      <c r="I50" s="66" t="str">
        <f>IF(Checklist48[[#This Row],[PIGUID]]="","",INDEX(PIs[NA Exempt],MATCH(Checklist48[[#This Row],[PIGUID]],PIs[GUID],0),1))</f>
        <v/>
      </c>
      <c r="J50" s="63" t="str">
        <f>IF(Checklist48[[#This Row],[SGUID]]="",IF(Checklist48[[#This Row],[SSGUID]]="",IF(Checklist48[[#This Row],[PIGUID]]="","",INDEX(PIs[[Column1]:[SS]],MATCH(Checklist48[[#This Row],[PIGUID]],PIs[GUID],0),2)),INDEX(PIs[[Column1]:[SS]],MATCH(Checklist48[[#This Row],[SSGUID]],PIs[SSGUID],0),18)),INDEX(PIs[[Column1]:[SS]],MATCH(Checklist48[[#This Row],[SGUID]],PIs[SGUID],0),14))</f>
        <v>FO 03.03 Organismes génétiquement modifiés</v>
      </c>
      <c r="K50" s="63" t="str">
        <f>IF(Checklist48[[#This Row],[SGUID]]="",IF(Checklist48[[#This Row],[SSGUID]]="",IF(Checklist48[[#This Row],[PIGUID]]="","",INDEX(PIs[[Column1]:[SS]],MATCH(Checklist48[[#This Row],[PIGUID]],PIs[GUID],0),4)),INDEX(PIs[[Column1]:[Ssbody]],MATCH(Checklist48[[#This Row],[SSGUID]],PIs[SSGUID],0),19)),INDEX(PIs[[Column1]:[SS]],MATCH(Checklist48[[#This Row],[SGUID]],PIs[SGUID],0),15))</f>
        <v>-</v>
      </c>
      <c r="L50" s="63" t="str">
        <f>IF(Checklist48[[#This Row],[SGUID]]="",IF(Checklist48[[#This Row],[SSGUID]]="",INDEX(PIs[[Column1]:[SS]],MATCH(Checklist48[[#This Row],[PIGUID]],PIs[GUID],0),6),""),"")</f>
        <v/>
      </c>
      <c r="M50" s="63" t="str">
        <f>IF(Checklist48[[#This Row],[SSGUID]]="",IF(Checklist48[[#This Row],[PIGUID]]="","",INDEX(PIs[[Column1]:[SS]],MATCH(Checklist48[[#This Row],[PIGUID]],PIs[GUID],0),8)),"")</f>
        <v/>
      </c>
      <c r="N50" s="22"/>
      <c r="O50" s="22"/>
      <c r="P50" s="63" t="str">
        <f>IF(Checklist48[[#This Row],[ifna]]="NA","",IF(Checklist48[[#This Row],[RelatedPQ]]=0,"",IF(Checklist48[[#This Row],[RelatedPQ]]="","",IF((INDEX(S2PQ_relational[],MATCH(Checklist48[[#This Row],[PIGUID&amp;NO]],S2PQ_relational[PIGUID &amp; "NO"],0),1))=Checklist48[[#This Row],[PIGUID]],"Non applicable",""))))</f>
        <v/>
      </c>
      <c r="Q50" s="63" t="str">
        <f>IF(Checklist48[[#This Row],[N/A]]="Non applicable",INDEX(S2PQ[[Questions de l’étape 2]:[Justification]],MATCH(Checklist48[[#This Row],[RelatedPQ]],S2PQ[S2PQGUID],0),3),"")</f>
        <v/>
      </c>
      <c r="R50" s="22"/>
    </row>
    <row r="51" spans="2:18" ht="90" x14ac:dyDescent="0.25">
      <c r="B51" s="63"/>
      <c r="C51" s="63"/>
      <c r="D51" s="64">
        <f>IF(Checklist48[[#This Row],[SGUID]]="",IF(Checklist48[[#This Row],[SSGUID]]="",0,1),1)</f>
        <v>0</v>
      </c>
      <c r="E51" s="63" t="s">
        <v>509</v>
      </c>
      <c r="F51" s="66" t="str">
        <f>_xlfn.IFNA(Checklist48[[#This Row],[RelatedPQ]],"NA")</f>
        <v>NA</v>
      </c>
      <c r="G51" s="63" t="e">
        <f>IF(Checklist48[[#This Row],[PIGUID]]="","",INDEX(S2PQ_relational[],MATCH(Checklist48[[#This Row],[PIGUID&amp;NO]],S2PQ_relational[PIGUID &amp; "NO"],0),2))</f>
        <v>#N/A</v>
      </c>
      <c r="H51" s="66" t="str">
        <f>Checklist48[[#This Row],[PIGUID]]&amp;"NO"</f>
        <v>5oCkXTJdFGwstXYPbMisckNO</v>
      </c>
      <c r="I51" s="66" t="b">
        <f>IF(Checklist48[[#This Row],[PIGUID]]="","",INDEX(PIs[NA Exempt],MATCH(Checklist48[[#This Row],[PIGUID]],PIs[GUID],0),1))</f>
        <v>0</v>
      </c>
      <c r="J51" s="63" t="str">
        <f>IF(Checklist48[[#This Row],[SGUID]]="",IF(Checklist48[[#This Row],[SSGUID]]="",IF(Checklist48[[#This Row],[PIGUID]]="","",INDEX(PIs[[Column1]:[SS]],MATCH(Checklist48[[#This Row],[PIGUID]],PIs[GUID],0),2)),INDEX(PIs[[Column1]:[SS]],MATCH(Checklist48[[#This Row],[SSGUID]],PIs[SSGUID],0),18)),INDEX(PIs[[Column1]:[SS]],MATCH(Checklist48[[#This Row],[SGUID]],PIs[SGUID],0),14))</f>
        <v>FO 03.03.01</v>
      </c>
      <c r="K51" s="63" t="str">
        <f>IF(Checklist48[[#This Row],[SGUID]]="",IF(Checklist48[[#This Row],[SSGUID]]="",IF(Checklist48[[#This Row],[PIGUID]]="","",INDEX(PIs[[Column1]:[SS]],MATCH(Checklist48[[#This Row],[PIGUID]],PIs[GUID],0),4)),INDEX(PIs[[Column1]:[Ssbody]],MATCH(Checklist48[[#This Row],[SSGUID]],PIs[SSGUID],0),19)),INDEX(PIs[[Column1]:[SS]],MATCH(Checklist48[[#This Row],[SGUID]],PIs[SGUID],0),15))</f>
        <v>La culture de végétaux génétiquement modifiés à des fins de culture et/ou d’essai est soumise à la législation en vigueur dans le pays de production.</v>
      </c>
      <c r="L51" s="63" t="str">
        <f>IF(Checklist48[[#This Row],[SGUID]]="",IF(Checklist48[[#This Row],[SSGUID]]="",INDEX(PIs[[Column1]:[SS]],MATCH(Checklist48[[#This Row],[PIGUID]],PIs[GUID],0),6),""),"")</f>
        <v>Le producteur doit disposer d’une copie de la réglementation en vigueur dans le pays de production et s’y conformer. Des enregistrements des modifications spécifiques et/ou du numéro d’identification unique doivent être conservés. Des conseils spécifiques sur les pratiques culturales et d’élevage, ainsi que sur la gestion doivent également être obtenus.</v>
      </c>
      <c r="M51" s="63" t="str">
        <f>IF(Checklist48[[#This Row],[SSGUID]]="",IF(Checklist48[[#This Row],[PIGUID]]="","",INDEX(PIs[[Column1]:[SS]],MATCH(Checklist48[[#This Row],[PIGUID]],PIs[GUID],0),8)),"")</f>
        <v>Exigence Majeure</v>
      </c>
      <c r="N51" s="22"/>
      <c r="O51" s="22"/>
      <c r="P51" s="63" t="str">
        <f>IF(Checklist48[[#This Row],[ifna]]="NA","",IF(Checklist48[[#This Row],[RelatedPQ]]=0,"",IF(Checklist48[[#This Row],[RelatedPQ]]="","",IF((INDEX(S2PQ_relational[],MATCH(Checklist48[[#This Row],[PIGUID&amp;NO]],S2PQ_relational[PIGUID &amp; "NO"],0),1))=Checklist48[[#This Row],[PIGUID]],"Non applicable",""))))</f>
        <v/>
      </c>
      <c r="Q51" s="63" t="str">
        <f>IF(Checklist48[[#This Row],[N/A]]="Non applicable",INDEX(S2PQ[[Questions de l’étape 2]:[Justification]],MATCH(Checklist48[[#This Row],[RelatedPQ]],S2PQ[S2PQGUID],0),3),"")</f>
        <v/>
      </c>
      <c r="R51" s="22"/>
    </row>
    <row r="52" spans="2:18" ht="78.75" x14ac:dyDescent="0.25">
      <c r="B52" s="63"/>
      <c r="C52" s="63"/>
      <c r="D52" s="64">
        <f>IF(Checklist48[[#This Row],[SGUID]]="",IF(Checklist48[[#This Row],[SSGUID]]="",0,1),1)</f>
        <v>0</v>
      </c>
      <c r="E52" s="63" t="s">
        <v>231</v>
      </c>
      <c r="F52" s="66" t="str">
        <f>_xlfn.IFNA(Checklist48[[#This Row],[RelatedPQ]],"NA")</f>
        <v>NA</v>
      </c>
      <c r="G52" s="63" t="e">
        <f>IF(Checklist48[[#This Row],[PIGUID]]="","",INDEX(S2PQ_relational[],MATCH(Checklist48[[#This Row],[PIGUID&amp;NO]],S2PQ_relational[PIGUID &amp; "NO"],0),2))</f>
        <v>#N/A</v>
      </c>
      <c r="H52" s="66" t="str">
        <f>Checklist48[[#This Row],[PIGUID]]&amp;"NO"</f>
        <v>576nzgttvJJQqI6hrSGTLeNO</v>
      </c>
      <c r="I52" s="66" t="b">
        <f>IF(Checklist48[[#This Row],[PIGUID]]="","",INDEX(PIs[NA Exempt],MATCH(Checklist48[[#This Row],[PIGUID]],PIs[GUID],0),1))</f>
        <v>0</v>
      </c>
      <c r="J52" s="63" t="str">
        <f>IF(Checklist48[[#This Row],[SGUID]]="",IF(Checklist48[[#This Row],[SSGUID]]="",IF(Checklist48[[#This Row],[PIGUID]]="","",INDEX(PIs[[Column1]:[SS]],MATCH(Checklist48[[#This Row],[PIGUID]],PIs[GUID],0),2)),INDEX(PIs[[Column1]:[SS]],MATCH(Checklist48[[#This Row],[SSGUID]],PIs[SSGUID],0),18)),INDEX(PIs[[Column1]:[SS]],MATCH(Checklist48[[#This Row],[SGUID]],PIs[SGUID],0),14))</f>
        <v>FO 03.03.02</v>
      </c>
      <c r="K52" s="63" t="str">
        <f>IF(Checklist48[[#This Row],[SGUID]]="",IF(Checklist48[[#This Row],[SSGUID]]="",IF(Checklist48[[#This Row],[PIGUID]]="","",INDEX(PIs[[Column1]:[SS]],MATCH(Checklist48[[#This Row],[PIGUID]],PIs[GUID],0),4)),INDEX(PIs[[Column1]:[Ssbody]],MATCH(Checklist48[[#This Row],[SSGUID]],PIs[SSGUID],0),19)),INDEX(PIs[[Column1]:[SS]],MATCH(Checklist48[[#This Row],[SGUID]],PIs[SGUID],0),15))</f>
        <v>Des documents sont à disposition si le producteur cultive des organismes génétiquement modifiés (OGM).</v>
      </c>
      <c r="L52" s="63" t="str">
        <f>IF(Checklist48[[#This Row],[SGUID]]="",IF(Checklist48[[#This Row],[SSGUID]]="",INDEX(PIs[[Column1]:[SS]],MATCH(Checklist48[[#This Row],[PIGUID]],PIs[GUID],0),6),""),"")</f>
        <v>Si des cultivars génétiquement modifiés et/ou des produits dérivés d’une modification génétique sont utilisés ou cultivés, les enregistrements relatifs à la plantation, l’utilisation ou la production de cultivars génétiquement modifiés et/ou de produits dérivés d’une modification génétique doivent être tenus à jour.</v>
      </c>
      <c r="M52" s="63" t="str">
        <f>IF(Checklist48[[#This Row],[SSGUID]]="",IF(Checklist48[[#This Row],[PIGUID]]="","",INDEX(PIs[[Column1]:[SS]],MATCH(Checklist48[[#This Row],[PIGUID]],PIs[GUID],0),8)),"")</f>
        <v>Exigence Mineure</v>
      </c>
      <c r="N52" s="22"/>
      <c r="O52" s="22"/>
      <c r="P52" s="63" t="str">
        <f>IF(Checklist48[[#This Row],[ifna]]="NA","",IF(Checklist48[[#This Row],[RelatedPQ]]=0,"",IF(Checklist48[[#This Row],[RelatedPQ]]="","",IF((INDEX(S2PQ_relational[],MATCH(Checklist48[[#This Row],[PIGUID&amp;NO]],S2PQ_relational[PIGUID &amp; "NO"],0),1))=Checklist48[[#This Row],[PIGUID]],"Non applicable",""))))</f>
        <v/>
      </c>
      <c r="Q52" s="63" t="str">
        <f>IF(Checklist48[[#This Row],[N/A]]="Non applicable",INDEX(S2PQ[[Questions de l’étape 2]:[Justification]],MATCH(Checklist48[[#This Row],[RelatedPQ]],S2PQ[S2PQGUID],0),3),"")</f>
        <v/>
      </c>
      <c r="R52" s="22"/>
    </row>
    <row r="53" spans="2:18" ht="56.25" x14ac:dyDescent="0.25">
      <c r="B53" s="63"/>
      <c r="C53" s="63"/>
      <c r="D53" s="64">
        <f>IF(Checklist48[[#This Row],[SGUID]]="",IF(Checklist48[[#This Row],[SSGUID]]="",0,1),1)</f>
        <v>0</v>
      </c>
      <c r="E53" s="63" t="s">
        <v>503</v>
      </c>
      <c r="F53" s="66" t="str">
        <f>_xlfn.IFNA(Checklist48[[#This Row],[RelatedPQ]],"NA")</f>
        <v>NA</v>
      </c>
      <c r="G53" s="63" t="e">
        <f>IF(Checklist48[[#This Row],[PIGUID]]="","",INDEX(S2PQ_relational[],MATCH(Checklist48[[#This Row],[PIGUID&amp;NO]],S2PQ_relational[PIGUID &amp; "NO"],0),2))</f>
        <v>#N/A</v>
      </c>
      <c r="H53" s="66" t="str">
        <f>Checklist48[[#This Row],[PIGUID]]&amp;"NO"</f>
        <v>7ifKEcvN3QUCLa7b59iPF5NO</v>
      </c>
      <c r="I53" s="66" t="b">
        <f>IF(Checklist48[[#This Row],[PIGUID]]="","",INDEX(PIs[NA Exempt],MATCH(Checklist48[[#This Row],[PIGUID]],PIs[GUID],0),1))</f>
        <v>0</v>
      </c>
      <c r="J53" s="63" t="str">
        <f>IF(Checklist48[[#This Row],[SGUID]]="",IF(Checklist48[[#This Row],[SSGUID]]="",IF(Checklist48[[#This Row],[PIGUID]]="","",INDEX(PIs[[Column1]:[SS]],MATCH(Checklist48[[#This Row],[PIGUID]],PIs[GUID],0),2)),INDEX(PIs[[Column1]:[SS]],MATCH(Checklist48[[#This Row],[SSGUID]],PIs[SSGUID],0),18)),INDEX(PIs[[Column1]:[SS]],MATCH(Checklist48[[#This Row],[SGUID]],PIs[SGUID],0),14))</f>
        <v>FO 03.03.03</v>
      </c>
      <c r="K53" s="63" t="str">
        <f>IF(Checklist48[[#This Row],[SGUID]]="",IF(Checklist48[[#This Row],[SSGUID]]="",IF(Checklist48[[#This Row],[PIGUID]]="","",INDEX(PIs[[Column1]:[SS]],MATCH(Checklist48[[#This Row],[PIGUID]],PIs[GUID],0),4)),INDEX(PIs[[Column1]:[Ssbody]],MATCH(Checklist48[[#This Row],[SSGUID]],PIs[SSGUID],0),19)),INDEX(PIs[[Column1]:[SS]],MATCH(Checklist48[[#This Row],[SGUID]],PIs[SGUID],0),15))</f>
        <v>Les clients directs du producteur ont été informés de l’état d’organisme génétiquement modifié (OGM) du produit.</v>
      </c>
      <c r="L53" s="63" t="str">
        <f>IF(Checklist48[[#This Row],[SGUID]]="",IF(Checklist48[[#This Row],[SSGUID]]="",INDEX(PIs[[Column1]:[SS]],MATCH(Checklist48[[#This Row],[PIGUID]],PIs[GUID],0),6),""),"")</f>
        <v>Des preuves documentées de la correspondance doivent être conservées et doivent permettre de vérifier que tous les produits fournis aux clients directs sont conformes aux spécifications convenues.</v>
      </c>
      <c r="M53" s="63" t="str">
        <f>IF(Checklist48[[#This Row],[SSGUID]]="",IF(Checklist48[[#This Row],[PIGUID]]="","",INDEX(PIs[[Column1]:[SS]],MATCH(Checklist48[[#This Row],[PIGUID]],PIs[GUID],0),8)),"")</f>
        <v>Exigence Majeure</v>
      </c>
      <c r="N53" s="22"/>
      <c r="O53" s="22"/>
      <c r="P53" s="63" t="str">
        <f>IF(Checklist48[[#This Row],[ifna]]="NA","",IF(Checklist48[[#This Row],[RelatedPQ]]=0,"",IF(Checklist48[[#This Row],[RelatedPQ]]="","",IF((INDEX(S2PQ_relational[],MATCH(Checklist48[[#This Row],[PIGUID&amp;NO]],S2PQ_relational[PIGUID &amp; "NO"],0),1))=Checklist48[[#This Row],[PIGUID]],"Non applicable",""))))</f>
        <v/>
      </c>
      <c r="Q53" s="63" t="str">
        <f>IF(Checklist48[[#This Row],[N/A]]="Non applicable",INDEX(S2PQ[[Questions de l’étape 2]:[Justification]],MATCH(Checklist48[[#This Row],[RelatedPQ]],S2PQ[S2PQGUID],0),3),"")</f>
        <v/>
      </c>
      <c r="R53" s="22"/>
    </row>
    <row r="54" spans="2:18" ht="78.75" x14ac:dyDescent="0.25">
      <c r="B54" s="63"/>
      <c r="C54" s="63"/>
      <c r="D54" s="64">
        <f>IF(Checklist48[[#This Row],[SGUID]]="",IF(Checklist48[[#This Row],[SSGUID]]="",0,1),1)</f>
        <v>0</v>
      </c>
      <c r="E54" s="63" t="s">
        <v>491</v>
      </c>
      <c r="F54" s="66" t="str">
        <f>_xlfn.IFNA(Checklist48[[#This Row],[RelatedPQ]],"NA")</f>
        <v>NA</v>
      </c>
      <c r="G54" s="63" t="e">
        <f>IF(Checklist48[[#This Row],[PIGUID]]="","",INDEX(S2PQ_relational[],MATCH(Checklist48[[#This Row],[PIGUID&amp;NO]],S2PQ_relational[PIGUID &amp; "NO"],0),2))</f>
        <v>#N/A</v>
      </c>
      <c r="H54" s="66" t="str">
        <f>Checklist48[[#This Row],[PIGUID]]&amp;"NO"</f>
        <v>lOpb0fLvZm9IJJqciS5cpNO</v>
      </c>
      <c r="I54" s="66" t="b">
        <f>IF(Checklist48[[#This Row],[PIGUID]]="","",INDEX(PIs[NA Exempt],MATCH(Checklist48[[#This Row],[PIGUID]],PIs[GUID],0),1))</f>
        <v>0</v>
      </c>
      <c r="J54" s="63" t="str">
        <f>IF(Checklist48[[#This Row],[SGUID]]="",IF(Checklist48[[#This Row],[SSGUID]]="",IF(Checklist48[[#This Row],[PIGUID]]="","",INDEX(PIs[[Column1]:[SS]],MATCH(Checklist48[[#This Row],[PIGUID]],PIs[GUID],0),2)),INDEX(PIs[[Column1]:[SS]],MATCH(Checklist48[[#This Row],[SSGUID]],PIs[SSGUID],0),18)),INDEX(PIs[[Column1]:[SS]],MATCH(Checklist48[[#This Row],[SGUID]],PIs[SGUID],0),14))</f>
        <v>FO 03.03.04</v>
      </c>
      <c r="K54"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procédure pour l’utilisation et la manipulation des plants génétiquement modifiés.</v>
      </c>
      <c r="L54" s="63" t="str">
        <f>IF(Checklist48[[#This Row],[SGUID]]="",IF(Checklist48[[#This Row],[SSGUID]]="",INDEX(PIs[[Column1]:[SS]],MATCH(Checklist48[[#This Row],[PIGUID]],PIs[GUID],0),6),""),"")</f>
        <v>Il doit exister une procédure dûment documentée expliquant comment les matériaux génétiquement modifiés (cultures et essais) sont traités et stockés pour limiter le risque de contamination avec les matériaux conventionnels (comme le mélange accidentel avec des cultures non génétiquement modifiées voisines) et maintenir l’intégrité du produit.</v>
      </c>
      <c r="M54" s="63" t="str">
        <f>IF(Checklist48[[#This Row],[SSGUID]]="",IF(Checklist48[[#This Row],[PIGUID]]="","",INDEX(PIs[[Column1]:[SS]],MATCH(Checklist48[[#This Row],[PIGUID]],PIs[GUID],0),8)),"")</f>
        <v>Exigence Mineure</v>
      </c>
      <c r="N54" s="22"/>
      <c r="O54" s="22"/>
      <c r="P54" s="63" t="str">
        <f>IF(Checklist48[[#This Row],[ifna]]="NA","",IF(Checklist48[[#This Row],[RelatedPQ]]=0,"",IF(Checklist48[[#This Row],[RelatedPQ]]="","",IF((INDEX(S2PQ_relational[],MATCH(Checklist48[[#This Row],[PIGUID&amp;NO]],S2PQ_relational[PIGUID &amp; "NO"],0),1))=Checklist48[[#This Row],[PIGUID]],"Non applicable",""))))</f>
        <v/>
      </c>
      <c r="Q54" s="63" t="str">
        <f>IF(Checklist48[[#This Row],[N/A]]="Non applicable",INDEX(S2PQ[[Questions de l’étape 2]:[Justification]],MATCH(Checklist48[[#This Row],[RelatedPQ]],S2PQ[S2PQGUID],0),3),"")</f>
        <v/>
      </c>
      <c r="R54" s="22"/>
    </row>
    <row r="55" spans="2:18" ht="33.75" x14ac:dyDescent="0.25">
      <c r="B55" s="63"/>
      <c r="C55" s="63"/>
      <c r="D55" s="64">
        <f>IF(Checklist48[[#This Row],[SGUID]]="",IF(Checklist48[[#This Row],[SSGUID]]="",0,1),1)</f>
        <v>0</v>
      </c>
      <c r="E55" s="63" t="s">
        <v>485</v>
      </c>
      <c r="F55" s="66" t="str">
        <f>_xlfn.IFNA(Checklist48[[#This Row],[RelatedPQ]],"NA")</f>
        <v>NA</v>
      </c>
      <c r="G55" s="63" t="e">
        <f>IF(Checklist48[[#This Row],[PIGUID]]="","",INDEX(S2PQ_relational[],MATCH(Checklist48[[#This Row],[PIGUID&amp;NO]],S2PQ_relational[PIGUID &amp; "NO"],0),2))</f>
        <v>#N/A</v>
      </c>
      <c r="H55" s="66" t="str">
        <f>Checklist48[[#This Row],[PIGUID]]&amp;"NO"</f>
        <v>3Q35u11oCNGGok4GkvdDq8NO</v>
      </c>
      <c r="I55" s="66" t="b">
        <f>IF(Checklist48[[#This Row],[PIGUID]]="","",INDEX(PIs[NA Exempt],MATCH(Checklist48[[#This Row],[PIGUID]],PIs[GUID],0),1))</f>
        <v>0</v>
      </c>
      <c r="J55" s="63" t="str">
        <f>IF(Checklist48[[#This Row],[SGUID]]="",IF(Checklist48[[#This Row],[SSGUID]]="",IF(Checklist48[[#This Row],[PIGUID]]="","",INDEX(PIs[[Column1]:[SS]],MATCH(Checklist48[[#This Row],[PIGUID]],PIs[GUID],0),2)),INDEX(PIs[[Column1]:[SS]],MATCH(Checklist48[[#This Row],[SSGUID]],PIs[SSGUID],0),18)),INDEX(PIs[[Column1]:[SS]],MATCH(Checklist48[[#This Row],[SGUID]],PIs[SGUID],0),14))</f>
        <v>FO 03.03.05</v>
      </c>
      <c r="K55" s="63" t="str">
        <f>IF(Checklist48[[#This Row],[SGUID]]="",IF(Checklist48[[#This Row],[SSGUID]]="",IF(Checklist48[[#This Row],[PIGUID]]="","",INDEX(PIs[[Column1]:[SS]],MATCH(Checklist48[[#This Row],[PIGUID]],PIs[GUID],0),4)),INDEX(PIs[[Column1]:[Ssbody]],MATCH(Checklist48[[#This Row],[SSGUID]],PIs[SSGUID],0),19)),INDEX(PIs[[Column1]:[SS]],MATCH(Checklist48[[#This Row],[SGUID]],PIs[SGUID],0),15))</f>
        <v>Les mélanges accidentels de cultures génétiquement modifiées et de cultures conventionnelles sont évités.</v>
      </c>
      <c r="L55" s="63" t="str">
        <f>IF(Checklist48[[#This Row],[SGUID]]="",IF(Checklist48[[#This Row],[SSGUID]]="",INDEX(PIs[[Column1]:[SS]],MATCH(Checklist48[[#This Row],[PIGUID]],PIs[GUID],0),6),""),"")</f>
        <v>Un examen visuel de l’identification des cultures génétiquement modifiées et de l’intégrité de leur stockage doit être effectué.</v>
      </c>
      <c r="M55" s="63" t="str">
        <f>IF(Checklist48[[#This Row],[SSGUID]]="",IF(Checklist48[[#This Row],[PIGUID]]="","",INDEX(PIs[[Column1]:[SS]],MATCH(Checklist48[[#This Row],[PIGUID]],PIs[GUID],0),8)),"")</f>
        <v>Exigence Majeure</v>
      </c>
      <c r="N55" s="22"/>
      <c r="O55" s="22"/>
      <c r="P55" s="63" t="str">
        <f>IF(Checklist48[[#This Row],[ifna]]="NA","",IF(Checklist48[[#This Row],[RelatedPQ]]=0,"",IF(Checklist48[[#This Row],[RelatedPQ]]="","",IF((INDEX(S2PQ_relational[],MATCH(Checklist48[[#This Row],[PIGUID&amp;NO]],S2PQ_relational[PIGUID &amp; "NO"],0),1))=Checklist48[[#This Row],[PIGUID]],"Non applicable",""))))</f>
        <v/>
      </c>
      <c r="Q55" s="63" t="str">
        <f>IF(Checklist48[[#This Row],[N/A]]="Non applicable",INDEX(S2PQ[[Questions de l’étape 2]:[Justification]],MATCH(Checklist48[[#This Row],[RelatedPQ]],S2PQ[S2PQGUID],0),3),"")</f>
        <v/>
      </c>
      <c r="R55" s="22"/>
    </row>
    <row r="56" spans="2:18" ht="33.75" x14ac:dyDescent="0.25">
      <c r="B56" s="63"/>
      <c r="C56" s="63" t="s">
        <v>862</v>
      </c>
      <c r="D56" s="64">
        <f>IF(Checklist48[[#This Row],[SGUID]]="",IF(Checklist48[[#This Row],[SSGUID]]="",0,1),1)</f>
        <v>1</v>
      </c>
      <c r="E56" s="63"/>
      <c r="F56" s="66" t="str">
        <f>_xlfn.IFNA(Checklist48[[#This Row],[RelatedPQ]],"NA")</f>
        <v/>
      </c>
      <c r="G56" s="63" t="str">
        <f>IF(Checklist48[[#This Row],[PIGUID]]="","",INDEX(S2PQ_relational[],MATCH(Checklist48[[#This Row],[PIGUID&amp;NO]],S2PQ_relational[PIGUID &amp; "NO"],0),2))</f>
        <v/>
      </c>
      <c r="H56" s="66" t="str">
        <f>Checklist48[[#This Row],[PIGUID]]&amp;"NO"</f>
        <v>NO</v>
      </c>
      <c r="I56" s="66" t="str">
        <f>IF(Checklist48[[#This Row],[PIGUID]]="","",INDEX(PIs[NA Exempt],MATCH(Checklist48[[#This Row],[PIGUID]],PIs[GUID],0),1))</f>
        <v/>
      </c>
      <c r="J56"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03.04 Période de transition </v>
      </c>
      <c r="K56" s="63" t="str">
        <f>IF(Checklist48[[#This Row],[SGUID]]="",IF(Checklist48[[#This Row],[SSGUID]]="",IF(Checklist48[[#This Row],[PIGUID]]="","",INDEX(PIs[[Column1]:[SS]],MATCH(Checklist48[[#This Row],[PIGUID]],PIs[GUID],0),4)),INDEX(PIs[[Column1]:[Ssbody]],MATCH(Checklist48[[#This Row],[SSGUID]],PIs[SSGUID],0),19)),INDEX(PIs[[Column1]:[SS]],MATCH(Checklist48[[#This Row],[SGUID]],PIs[SGUID],0),15))</f>
        <v>-</v>
      </c>
      <c r="L56" s="63" t="str">
        <f>IF(Checklist48[[#This Row],[SGUID]]="",IF(Checklist48[[#This Row],[SSGUID]]="",INDEX(PIs[[Column1]:[SS]],MATCH(Checklist48[[#This Row],[PIGUID]],PIs[GUID],0),6),""),"")</f>
        <v/>
      </c>
      <c r="M56" s="63" t="str">
        <f>IF(Checklist48[[#This Row],[SSGUID]]="",IF(Checklist48[[#This Row],[PIGUID]]="","",INDEX(PIs[[Column1]:[SS]],MATCH(Checklist48[[#This Row],[PIGUID]],PIs[GUID],0),8)),"")</f>
        <v/>
      </c>
      <c r="N56" s="22"/>
      <c r="O56" s="22"/>
      <c r="P56" s="63" t="str">
        <f>IF(Checklist48[[#This Row],[ifna]]="NA","",IF(Checklist48[[#This Row],[RelatedPQ]]=0,"",IF(Checklist48[[#This Row],[RelatedPQ]]="","",IF((INDEX(S2PQ_relational[],MATCH(Checklist48[[#This Row],[PIGUID&amp;NO]],S2PQ_relational[PIGUID &amp; "NO"],0),1))=Checklist48[[#This Row],[PIGUID]],"Non applicable",""))))</f>
        <v/>
      </c>
      <c r="Q56" s="63" t="str">
        <f>IF(Checklist48[[#This Row],[N/A]]="Non applicable",INDEX(S2PQ[[Questions de l’étape 2]:[Justification]],MATCH(Checklist48[[#This Row],[RelatedPQ]],S2PQ[S2PQGUID],0),3),"")</f>
        <v/>
      </c>
      <c r="R56" s="22"/>
    </row>
    <row r="57" spans="2:18" ht="409.5" x14ac:dyDescent="0.25">
      <c r="B57" s="63"/>
      <c r="C57" s="63"/>
      <c r="D57" s="64">
        <f>IF(Checklist48[[#This Row],[SGUID]]="",IF(Checklist48[[#This Row],[SSGUID]]="",0,1),1)</f>
        <v>0</v>
      </c>
      <c r="E57" s="63" t="s">
        <v>856</v>
      </c>
      <c r="F57" s="66" t="str">
        <f>_xlfn.IFNA(Checklist48[[#This Row],[RelatedPQ]],"NA")</f>
        <v>NA</v>
      </c>
      <c r="G57" s="63" t="e">
        <f>IF(Checklist48[[#This Row],[PIGUID]]="","",INDEX(S2PQ_relational[],MATCH(Checklist48[[#This Row],[PIGUID&amp;NO]],S2PQ_relational[PIGUID &amp; "NO"],0),2))</f>
        <v>#N/A</v>
      </c>
      <c r="H57" s="66" t="str">
        <f>Checklist48[[#This Row],[PIGUID]]&amp;"NO"</f>
        <v>5fY0dHHsLorXcZmofemIZENO</v>
      </c>
      <c r="I57" s="66" t="b">
        <f>IF(Checklist48[[#This Row],[PIGUID]]="","",INDEX(PIs[NA Exempt],MATCH(Checklist48[[#This Row],[PIGUID]],PIs[GUID],0),1))</f>
        <v>0</v>
      </c>
      <c r="J57" s="63" t="str">
        <f>IF(Checklist48[[#This Row],[SGUID]]="",IF(Checklist48[[#This Row],[SSGUID]]="",IF(Checklist48[[#This Row],[PIGUID]]="","",INDEX(PIs[[Column1]:[SS]],MATCH(Checklist48[[#This Row],[PIGUID]],PIs[GUID],0),2)),INDEX(PIs[[Column1]:[SS]],MATCH(Checklist48[[#This Row],[SSGUID]],PIs[SSGUID],0),18)),INDEX(PIs[[Column1]:[SS]],MATCH(Checklist48[[#This Row],[SGUID]],PIs[SGUID],0),14))</f>
        <v>FO 03.04.01</v>
      </c>
      <c r="K57" s="63"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obtenus auprès de fournisseurs qui ne possèdent pas de certification GLOBALG.A.P. pour les plants et semences, les fleurs et plantes ornementales, ou équivalent, nécessitent une période de transition complète.</v>
      </c>
      <c r="L57" s="63" t="str">
        <f>IF(Checklist48[[#This Row],[SGUID]]="",IF(Checklist48[[#This Row],[SSGUID]]="",INDEX(PIs[[Column1]:[SS]],MATCH(Checklist48[[#This Row],[PIGUID]],PIs[GUID],0),6),""),"")</f>
        <v>Les cultures doivent être cultivées sous la propriété du producteur titulaire d’une certification GLOBALG.A.P. pour les fleurs et plantes ornementales pendant au moins trois mois avant de pouvoir être vendues comme produits issus de processus de production certifiés.
Dans les cas où le cycle de culture est inférieur à trois mois, les deux tiers au moins de ce cycle doivent être effectués par le producteur. Dans le cas des fleurs, la culture dans les conditions du référentiel doit commencer avant l’ouverture de la fleur.
Le décompte de la période de croissance commence avec le semis, la plantation des boutures, ou la mise en eau des semences ou plants.
Dans le cas des fleurs à bulbe :
\- Si les fleurs à bulbe sont achetées pour être vendues sous forme de bulbes, elles doivent être certifiées selon le référentiel GLOBALG.A.P. pour les fleurs et plantes ornementales ou les plants et semences, ou selon un programme reconnu équivalent.
\- Si les fleurs à bulbe sont achetées pour produire d’autres bulbes (multiplication), elles n’ont pas besoin de certification.
\- Si les fleurs à bulbes sont achetées en vue de produire des fleurs coupées ou des fleurs à bulbe (plantes) en pot, elles doivent rester chez le producteur pendant la période de transition (trois mois ou deux tiers du cycle de croissance), qui couvre également la période de préparation des bulbes (en chambre chaude et froide) et la période en serre.
Note : Cette situation n’est pas considérée comme une propriété parallèle, les producteurs n’ont pas besoin de s’inscrire à ce titre dans les systèmes informatiques GLOBALG.A.P.</v>
      </c>
      <c r="M57" s="63" t="str">
        <f>IF(Checklist48[[#This Row],[SSGUID]]="",IF(Checklist48[[#This Row],[PIGUID]]="","",INDEX(PIs[[Column1]:[SS]],MATCH(Checklist48[[#This Row],[PIGUID]],PIs[GUID],0),8)),"")</f>
        <v>Exigence Majeure</v>
      </c>
      <c r="N57" s="22"/>
      <c r="O57" s="22"/>
      <c r="P57" s="63" t="str">
        <f>IF(Checklist48[[#This Row],[ifna]]="NA","",IF(Checklist48[[#This Row],[RelatedPQ]]=0,"",IF(Checklist48[[#This Row],[RelatedPQ]]="","",IF((INDEX(S2PQ_relational[],MATCH(Checklist48[[#This Row],[PIGUID&amp;NO]],S2PQ_relational[PIGUID &amp; "NO"],0),1))=Checklist48[[#This Row],[PIGUID]],"Non applicable",""))))</f>
        <v/>
      </c>
      <c r="Q57" s="63" t="str">
        <f>IF(Checklist48[[#This Row],[N/A]]="Non applicable",INDEX(S2PQ[[Questions de l’étape 2]:[Justification]],MATCH(Checklist48[[#This Row],[RelatedPQ]],S2PQ[S2PQGUID],0),3),"")</f>
        <v/>
      </c>
      <c r="R57" s="22"/>
    </row>
    <row r="58" spans="2:18" ht="45" x14ac:dyDescent="0.25">
      <c r="B58" s="63" t="s">
        <v>51</v>
      </c>
      <c r="C58" s="63"/>
      <c r="D58" s="64">
        <f>IF(Checklist48[[#This Row],[SGUID]]="",IF(Checklist48[[#This Row],[SSGUID]]="",0,1),1)</f>
        <v>1</v>
      </c>
      <c r="E58" s="63"/>
      <c r="F58" s="66" t="str">
        <f>_xlfn.IFNA(Checklist48[[#This Row],[RelatedPQ]],"NA")</f>
        <v/>
      </c>
      <c r="G58" s="63" t="str">
        <f>IF(Checklist48[[#This Row],[PIGUID]]="","",INDEX(S2PQ_relational[],MATCH(Checklist48[[#This Row],[PIGUID&amp;NO]],S2PQ_relational[PIGUID &amp; "NO"],0),2))</f>
        <v/>
      </c>
      <c r="H58" s="66" t="str">
        <f>Checklist48[[#This Row],[PIGUID]]&amp;"NO"</f>
        <v>NO</v>
      </c>
      <c r="I58" s="66" t="str">
        <f>IF(Checklist48[[#This Row],[PIGUID]]="","",INDEX(PIs[NA Exempt],MATCH(Checklist48[[#This Row],[PIGUID]],PIs[GUID],0),1))</f>
        <v/>
      </c>
      <c r="J58" s="63" t="str">
        <f>IF(Checklist48[[#This Row],[SGUID]]="",IF(Checklist48[[#This Row],[SSGUID]]="",IF(Checklist48[[#This Row],[PIGUID]]="","",INDEX(PIs[[Column1]:[SS]],MATCH(Checklist48[[#This Row],[PIGUID]],PIs[GUID],0),2)),INDEX(PIs[[Column1]:[SS]],MATCH(Checklist48[[#This Row],[SSGUID]],PIs[SSGUID],0),18)),INDEX(PIs[[Column1]:[SS]],MATCH(Checklist48[[#This Row],[SGUID]],PIs[SGUID],0),14))</f>
        <v>FO 04 SOLS, NUTRITION DES PLANTES ET ENGRAIS</v>
      </c>
      <c r="K58" s="63" t="str">
        <f>IF(Checklist48[[#This Row],[SGUID]]="",IF(Checklist48[[#This Row],[SSGUID]]="",IF(Checklist48[[#This Row],[PIGUID]]="","",INDEX(PIs[[Column1]:[SS]],MATCH(Checklist48[[#This Row],[PIGUID]],PIs[GUID],0),4)),INDEX(PIs[[Column1]:[Ssbody]],MATCH(Checklist48[[#This Row],[SSGUID]],PIs[SSGUID],0),19)),INDEX(PIs[[Column1]:[SS]],MATCH(Checklist48[[#This Row],[SGUID]],PIs[SGUID],0),15))</f>
        <v>-</v>
      </c>
      <c r="L58" s="63" t="str">
        <f>IF(Checklist48[[#This Row],[SGUID]]="",IF(Checklist48[[#This Row],[SSGUID]]="",INDEX(PIs[[Column1]:[SS]],MATCH(Checklist48[[#This Row],[PIGUID]],PIs[GUID],0),6),""),"")</f>
        <v/>
      </c>
      <c r="M58" s="63" t="str">
        <f>IF(Checklist48[[#This Row],[SSGUID]]="",IF(Checklist48[[#This Row],[PIGUID]]="","",INDEX(PIs[[Column1]:[SS]],MATCH(Checklist48[[#This Row],[PIGUID]],PIs[GUID],0),8)),"")</f>
        <v/>
      </c>
      <c r="N58" s="22"/>
      <c r="O58" s="22"/>
      <c r="P58" s="63" t="str">
        <f>IF(Checklist48[[#This Row],[ifna]]="NA","",IF(Checklist48[[#This Row],[RelatedPQ]]=0,"",IF(Checklist48[[#This Row],[RelatedPQ]]="","",IF((INDEX(S2PQ_relational[],MATCH(Checklist48[[#This Row],[PIGUID&amp;NO]],S2PQ_relational[PIGUID &amp; "NO"],0),1))=Checklist48[[#This Row],[PIGUID]],"Non applicable",""))))</f>
        <v/>
      </c>
      <c r="Q58" s="63" t="str">
        <f>IF(Checklist48[[#This Row],[N/A]]="Non applicable",INDEX(S2PQ[[Questions de l’étape 2]:[Justification]],MATCH(Checklist48[[#This Row],[RelatedPQ]],S2PQ[S2PQGUID],0),3),"")</f>
        <v/>
      </c>
      <c r="R58" s="22"/>
    </row>
    <row r="59" spans="2:18" ht="56.25" x14ac:dyDescent="0.25">
      <c r="B59" s="63"/>
      <c r="C59" s="63" t="s">
        <v>197</v>
      </c>
      <c r="D59" s="64">
        <f>IF(Checklist48[[#This Row],[SGUID]]="",IF(Checklist48[[#This Row],[SSGUID]]="",0,1),1)</f>
        <v>1</v>
      </c>
      <c r="E59" s="63"/>
      <c r="F59" s="66" t="str">
        <f>_xlfn.IFNA(Checklist48[[#This Row],[RelatedPQ]],"NA")</f>
        <v/>
      </c>
      <c r="G59" s="63" t="str">
        <f>IF(Checklist48[[#This Row],[PIGUID]]="","",INDEX(S2PQ_relational[],MATCH(Checklist48[[#This Row],[PIGUID&amp;NO]],S2PQ_relational[PIGUID &amp; "NO"],0),2))</f>
        <v/>
      </c>
      <c r="H59" s="66" t="str">
        <f>Checklist48[[#This Row],[PIGUID]]&amp;"NO"</f>
        <v>NO</v>
      </c>
      <c r="I59" s="66" t="str">
        <f>IF(Checklist48[[#This Row],[PIGUID]]="","",INDEX(PIs[NA Exempt],MATCH(Checklist48[[#This Row],[PIGUID]],PIs[GUID],0),1))</f>
        <v/>
      </c>
      <c r="J59"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04.01 Conservation des sols
</v>
      </c>
      <c r="K59" s="63" t="str">
        <f>IF(Checklist48[[#This Row],[SGUID]]="",IF(Checklist48[[#This Row],[SSGUID]]="",IF(Checklist48[[#This Row],[PIGUID]]="","",INDEX(PIs[[Column1]:[SS]],MATCH(Checklist48[[#This Row],[PIGUID]],PIs[GUID],0),4)),INDEX(PIs[[Column1]:[Ssbody]],MATCH(Checklist48[[#This Row],[SSGUID]],PIs[SSGUID],0),19)),INDEX(PIs[[Column1]:[SS]],MATCH(Checklist48[[#This Row],[SGUID]],PIs[SGUID],0),15))</f>
        <v>Une bonne gestion du sol assure, à long terme, la fertilité des terres et leur rendement, et contribue à leur rentabilité. Non applicable aux cultures hors sol (par exemple les cultures hydroponiques ou les plants en pots).</v>
      </c>
      <c r="L59" s="63" t="str">
        <f>IF(Checklist48[[#This Row],[SGUID]]="",IF(Checklist48[[#This Row],[SSGUID]]="",INDEX(PIs[[Column1]:[SS]],MATCH(Checklist48[[#This Row],[PIGUID]],PIs[GUID],0),6),""),"")</f>
        <v/>
      </c>
      <c r="M59" s="63" t="str">
        <f>IF(Checklist48[[#This Row],[SSGUID]]="",IF(Checklist48[[#This Row],[PIGUID]]="","",INDEX(PIs[[Column1]:[SS]],MATCH(Checklist48[[#This Row],[PIGUID]],PIs[GUID],0),8)),"")</f>
        <v/>
      </c>
      <c r="N59" s="22"/>
      <c r="O59" s="22"/>
      <c r="P59" s="63" t="str">
        <f>IF(Checklist48[[#This Row],[ifna]]="NA","",IF(Checklist48[[#This Row],[RelatedPQ]]=0,"",IF(Checklist48[[#This Row],[RelatedPQ]]="","",IF((INDEX(S2PQ_relational[],MATCH(Checklist48[[#This Row],[PIGUID&amp;NO]],S2PQ_relational[PIGUID &amp; "NO"],0),1))=Checklist48[[#This Row],[PIGUID]],"Non applicable",""))))</f>
        <v/>
      </c>
      <c r="Q59" s="63" t="str">
        <f>IF(Checklist48[[#This Row],[N/A]]="Non applicable",INDEX(S2PQ[[Questions de l’étape 2]:[Justification]],MATCH(Checklist48[[#This Row],[RelatedPQ]],S2PQ[S2PQGUID],0),3),"")</f>
        <v/>
      </c>
      <c r="R59" s="22"/>
    </row>
    <row r="60" spans="2:18" ht="90" x14ac:dyDescent="0.25">
      <c r="B60" s="63"/>
      <c r="C60" s="63"/>
      <c r="D60" s="64">
        <f>IF(Checklist48[[#This Row],[SGUID]]="",IF(Checklist48[[#This Row],[SSGUID]]="",0,1),1)</f>
        <v>0</v>
      </c>
      <c r="E60" s="63" t="s">
        <v>191</v>
      </c>
      <c r="F60" s="66" t="str">
        <f>_xlfn.IFNA(Checklist48[[#This Row],[RelatedPQ]],"NA")</f>
        <v>NA</v>
      </c>
      <c r="G60" s="63" t="e">
        <f>IF(Checklist48[[#This Row],[PIGUID]]="","",INDEX(S2PQ_relational[],MATCH(Checklist48[[#This Row],[PIGUID&amp;NO]],S2PQ_relational[PIGUID &amp; "NO"],0),2))</f>
        <v>#N/A</v>
      </c>
      <c r="H60" s="66" t="str">
        <f>Checklist48[[#This Row],[PIGUID]]&amp;"NO"</f>
        <v>7i5C0hXneQ9Ts42qUlx9bTNO</v>
      </c>
      <c r="I60" s="66" t="b">
        <f>IF(Checklist48[[#This Row],[PIGUID]]="","",INDEX(PIs[NA Exempt],MATCH(Checklist48[[#This Row],[PIGUID]],PIs[GUID],0),1))</f>
        <v>0</v>
      </c>
      <c r="J60" s="63" t="str">
        <f>IF(Checklist48[[#This Row],[SGUID]]="",IF(Checklist48[[#This Row],[SSGUID]]="",IF(Checklist48[[#This Row],[PIGUID]]="","",INDEX(PIs[[Column1]:[SS]],MATCH(Checklist48[[#This Row],[PIGUID]],PIs[GUID],0),2)),INDEX(PIs[[Column1]:[SS]],MATCH(Checklist48[[#This Row],[SSGUID]],PIs[SSGUID],0),18)),INDEX(PIs[[Column1]:[SS]],MATCH(Checklist48[[#This Row],[SGUID]],PIs[SGUID],0),14))</f>
        <v>FO 04.01.01</v>
      </c>
      <c r="K60" s="63" t="str">
        <f>IF(Checklist48[[#This Row],[SGUID]]="",IF(Checklist48[[#This Row],[SSGUID]]="",IF(Checklist48[[#This Row],[PIGUID]]="","",INDEX(PIs[[Column1]:[SS]],MATCH(Checklist48[[#This Row],[PIGUID]],PIs[GUID],0),4)),INDEX(PIs[[Column1]:[Ssbody]],MATCH(Checklist48[[#This Row],[SSGUID]],PIs[SSGUID],0),19)),INDEX(PIs[[Column1]:[SS]],MATCH(Checklist48[[#This Row],[SGUID]],PIs[SGUID],0),15))</f>
        <v>Une rotation des cultures est pratiquée pour les cultures annuelles lorsque c’est possible.</v>
      </c>
      <c r="L60" s="63" t="str">
        <f>IF(Checklist48[[#This Row],[SGUID]]="",IF(Checklist48[[#This Row],[SSGUID]]="",INDEX(PIs[[Column1]:[SS]],MATCH(Checklist48[[#This Row],[PIGUID]],PIs[GUID],0),6),""),"")</f>
        <v>Lorsque des rotations des cultures annuelles sont pratiquées pour améliorer la structure du sol et lutter contre les parasites et maladies se propageant par le sol, cela doit pouvoir être vérifié à l’aide des dates de plantation ou des enregistrements relatifs à la culture ou au champ concerné. Les enregistrements doivent être disponibles pour la rotation bisannuelle précédente.</v>
      </c>
      <c r="M60" s="63" t="str">
        <f>IF(Checklist48[[#This Row],[SSGUID]]="",IF(Checklist48[[#This Row],[PIGUID]]="","",INDEX(PIs[[Column1]:[SS]],MATCH(Checklist48[[#This Row],[PIGUID]],PIs[GUID],0),8)),"")</f>
        <v>Exigence Mineure</v>
      </c>
      <c r="N60" s="22"/>
      <c r="O60" s="22"/>
      <c r="P60" s="63" t="str">
        <f>IF(Checklist48[[#This Row],[ifna]]="NA","",IF(Checklist48[[#This Row],[RelatedPQ]]=0,"",IF(Checklist48[[#This Row],[RelatedPQ]]="","",IF((INDEX(S2PQ_relational[],MATCH(Checklist48[[#This Row],[PIGUID&amp;NO]],S2PQ_relational[PIGUID &amp; "NO"],0),1))=Checklist48[[#This Row],[PIGUID]],"Non applicable",""))))</f>
        <v/>
      </c>
      <c r="Q60" s="63" t="str">
        <f>IF(Checklist48[[#This Row],[N/A]]="Non applicable",INDEX(S2PQ[[Questions de l’étape 2]:[Justification]],MATCH(Checklist48[[#This Row],[RelatedPQ]],S2PQ[S2PQGUID],0),3),"")</f>
        <v/>
      </c>
      <c r="R60" s="22"/>
    </row>
    <row r="61" spans="2:18" ht="101.25" x14ac:dyDescent="0.25">
      <c r="B61" s="63"/>
      <c r="C61" s="63"/>
      <c r="D61" s="64">
        <f>IF(Checklist48[[#This Row],[SGUID]]="",IF(Checklist48[[#This Row],[SSGUID]]="",0,1),1)</f>
        <v>0</v>
      </c>
      <c r="E61" s="63" t="s">
        <v>557</v>
      </c>
      <c r="F61" s="66" t="str">
        <f>_xlfn.IFNA(Checklist48[[#This Row],[RelatedPQ]],"NA")</f>
        <v>NA</v>
      </c>
      <c r="G61" s="63" t="e">
        <f>IF(Checklist48[[#This Row],[PIGUID]]="","",INDEX(S2PQ_relational[],MATCH(Checklist48[[#This Row],[PIGUID&amp;NO]],S2PQ_relational[PIGUID &amp; "NO"],0),2))</f>
        <v>#N/A</v>
      </c>
      <c r="H61" s="66" t="str">
        <f>Checklist48[[#This Row],[PIGUID]]&amp;"NO"</f>
        <v>6A3ffduopCYBDPs2ia3uU2NO</v>
      </c>
      <c r="I61" s="66" t="b">
        <f>IF(Checklist48[[#This Row],[PIGUID]]="","",INDEX(PIs[NA Exempt],MATCH(Checklist48[[#This Row],[PIGUID]],PIs[GUID],0),1))</f>
        <v>0</v>
      </c>
      <c r="J61" s="63" t="str">
        <f>IF(Checklist48[[#This Row],[SGUID]]="",IF(Checklist48[[#This Row],[SSGUID]]="",IF(Checklist48[[#This Row],[PIGUID]]="","",INDEX(PIs[[Column1]:[SS]],MATCH(Checklist48[[#This Row],[PIGUID]],PIs[GUID],0),2)),INDEX(PIs[[Column1]:[SS]],MATCH(Checklist48[[#This Row],[SSGUID]],PIs[SSGUID],0),18)),INDEX(PIs[[Column1]:[SS]],MATCH(Checklist48[[#This Row],[SGUID]],PIs[SGUID],0),14))</f>
        <v>FO 04.01.02</v>
      </c>
      <c r="K61" s="63" t="str">
        <f>IF(Checklist48[[#This Row],[SGUID]]="",IF(Checklist48[[#This Row],[SSGUID]]="",IF(Checklist48[[#This Row],[PIGUID]]="","",INDEX(PIs[[Column1]:[SS]],MATCH(Checklist48[[#This Row],[PIGUID]],PIs[GUID],0),4)),INDEX(PIs[[Column1]:[Ssbody]],MATCH(Checklist48[[#This Row],[SSGUID]],PIs[SSGUID],0),19)),INDEX(PIs[[Column1]:[SS]],MATCH(Checklist48[[#This Row],[SGUID]],PIs[SGUID],0),15))</f>
        <v>Des techniques culturales visant à améliorer ou entretenir la structure du sol et éviter le tassement du sol ont été utilisées.</v>
      </c>
      <c r="L61" s="63" t="str">
        <f>IF(Checklist48[[#This Row],[SGUID]]="",IF(Checklist48[[#This Row],[SSGUID]]="",INDEX(PIs[[Column1]:[SS]],MATCH(Checklist48[[#This Row],[PIGUID]],PIs[GUID],0),6),""),"")</f>
        <v>Des preuves doivent être disponibles pour la mise en œuvre des techniques culturales employées (par exemple l’utilisation de cultures vertes/fourragères à racines profondes, le drainage, la scarification, l’utilisation de pneus basse pression, des traces de roues, le marquage de rangs permanents, etc.), qui sont adaptées à la structure du sol et minimisent, isolent, ou éliminent le cas échéant le tassement du sol.</v>
      </c>
      <c r="M61" s="63" t="str">
        <f>IF(Checklist48[[#This Row],[SSGUID]]="",IF(Checklist48[[#This Row],[PIGUID]]="","",INDEX(PIs[[Column1]:[SS]],MATCH(Checklist48[[#This Row],[PIGUID]],PIs[GUID],0),8)),"")</f>
        <v>Exigence Mineure</v>
      </c>
      <c r="N61" s="22"/>
      <c r="O61" s="22"/>
      <c r="P61" s="63" t="str">
        <f>IF(Checklist48[[#This Row],[ifna]]="NA","",IF(Checklist48[[#This Row],[RelatedPQ]]=0,"",IF(Checklist48[[#This Row],[RelatedPQ]]="","",IF((INDEX(S2PQ_relational[],MATCH(Checklist48[[#This Row],[PIGUID&amp;NO]],S2PQ_relational[PIGUID &amp; "NO"],0),1))=Checklist48[[#This Row],[PIGUID]],"Non applicable",""))))</f>
        <v/>
      </c>
      <c r="Q61" s="63" t="str">
        <f>IF(Checklist48[[#This Row],[N/A]]="Non applicable",INDEX(S2PQ[[Questions de l’étape 2]:[Justification]],MATCH(Checklist48[[#This Row],[RelatedPQ]],S2PQ[S2PQGUID],0),3),"")</f>
        <v/>
      </c>
      <c r="R61" s="22"/>
    </row>
    <row r="62" spans="2:18" ht="78.75" x14ac:dyDescent="0.25">
      <c r="B62" s="63"/>
      <c r="C62" s="63"/>
      <c r="D62" s="64">
        <f>IF(Checklist48[[#This Row],[SGUID]]="",IF(Checklist48[[#This Row],[SSGUID]]="",0,1),1)</f>
        <v>0</v>
      </c>
      <c r="E62" s="63" t="s">
        <v>595</v>
      </c>
      <c r="F62" s="66" t="str">
        <f>_xlfn.IFNA(Checklist48[[#This Row],[RelatedPQ]],"NA")</f>
        <v>NA</v>
      </c>
      <c r="G62" s="63" t="e">
        <f>IF(Checklist48[[#This Row],[PIGUID]]="","",INDEX(S2PQ_relational[],MATCH(Checklist48[[#This Row],[PIGUID&amp;NO]],S2PQ_relational[PIGUID &amp; "NO"],0),2))</f>
        <v>#N/A</v>
      </c>
      <c r="H62" s="66" t="str">
        <f>Checklist48[[#This Row],[PIGUID]]&amp;"NO"</f>
        <v>2AkWRCSbZwSgg3JGSyni9qNO</v>
      </c>
      <c r="I62" s="66" t="b">
        <f>IF(Checklist48[[#This Row],[PIGUID]]="","",INDEX(PIs[NA Exempt],MATCH(Checklist48[[#This Row],[PIGUID]],PIs[GUID],0),1))</f>
        <v>0</v>
      </c>
      <c r="J62" s="63" t="str">
        <f>IF(Checklist48[[#This Row],[SGUID]]="",IF(Checklist48[[#This Row],[SSGUID]]="",IF(Checklist48[[#This Row],[PIGUID]]="","",INDEX(PIs[[Column1]:[SS]],MATCH(Checklist48[[#This Row],[PIGUID]],PIs[GUID],0),2)),INDEX(PIs[[Column1]:[SS]],MATCH(Checklist48[[#This Row],[SSGUID]],PIs[SSGUID],0),18)),INDEX(PIs[[Column1]:[SS]],MATCH(Checklist48[[#This Row],[SGUID]],PIs[SGUID],0),14))</f>
        <v>FO 04.01.03</v>
      </c>
      <c r="K62"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emploie des techniques visant à réduire le risque d’érosion du sol.</v>
      </c>
      <c r="L62" s="63" t="str">
        <f>IF(Checklist48[[#This Row],[SGUID]]="",IF(Checklist48[[#This Row],[SSGUID]]="",INDEX(PIs[[Column1]:[SS]],MATCH(Checklist48[[#This Row],[PIGUID]],PIs[GUID],0),6),""),"")</f>
        <v>Le recours à certaines pratiques de contrôle et mesures correctives (paillage, travail du sol réalisé perpendiculairement à la pente, fossés de drainage, ensemencement d’herbe ou d’engrais verts, plantation d’arbres et de buissons sur les bords des champs, etc.) afin de lutter contre l’érosion du sol (due à l’eau, au vent, etc.) doit être prouvé.</v>
      </c>
      <c r="M62" s="63" t="str">
        <f>IF(Checklist48[[#This Row],[SSGUID]]="",IF(Checklist48[[#This Row],[PIGUID]]="","",INDEX(PIs[[Column1]:[SS]],MATCH(Checklist48[[#This Row],[PIGUID]],PIs[GUID],0),8)),"")</f>
        <v>Exigence Mineure</v>
      </c>
      <c r="N62" s="22"/>
      <c r="O62" s="22"/>
      <c r="P62" s="63" t="str">
        <f>IF(Checklist48[[#This Row],[ifna]]="NA","",IF(Checklist48[[#This Row],[RelatedPQ]]=0,"",IF(Checklist48[[#This Row],[RelatedPQ]]="","",IF((INDEX(S2PQ_relational[],MATCH(Checklist48[[#This Row],[PIGUID&amp;NO]],S2PQ_relational[PIGUID &amp; "NO"],0),1))=Checklist48[[#This Row],[PIGUID]],"Non applicable",""))))</f>
        <v/>
      </c>
      <c r="Q62" s="63" t="str">
        <f>IF(Checklist48[[#This Row],[N/A]]="Non applicable",INDEX(S2PQ[[Questions de l’étape 2]:[Justification]],MATCH(Checklist48[[#This Row],[RelatedPQ]],S2PQ[S2PQGUID],0),3),"")</f>
        <v/>
      </c>
      <c r="R62" s="22"/>
    </row>
    <row r="63" spans="2:18" ht="33.75" x14ac:dyDescent="0.25">
      <c r="B63" s="63"/>
      <c r="C63" s="63"/>
      <c r="D63" s="64">
        <f>IF(Checklist48[[#This Row],[SGUID]]="",IF(Checklist48[[#This Row],[SSGUID]]="",0,1),1)</f>
        <v>0</v>
      </c>
      <c r="E63" s="63" t="s">
        <v>539</v>
      </c>
      <c r="F63" s="66" t="str">
        <f>_xlfn.IFNA(Checklist48[[#This Row],[RelatedPQ]],"NA")</f>
        <v>NA</v>
      </c>
      <c r="G63" s="63" t="e">
        <f>IF(Checklist48[[#This Row],[PIGUID]]="","",INDEX(S2PQ_relational[],MATCH(Checklist48[[#This Row],[PIGUID&amp;NO]],S2PQ_relational[PIGUID &amp; "NO"],0),2))</f>
        <v>#N/A</v>
      </c>
      <c r="H63" s="66" t="str">
        <f>Checklist48[[#This Row],[PIGUID]]&amp;"NO"</f>
        <v>2JLTaxEQZoExPs4ZEIRNKINO</v>
      </c>
      <c r="I63" s="66" t="b">
        <f>IF(Checklist48[[#This Row],[PIGUID]]="","",INDEX(PIs[NA Exempt],MATCH(Checklist48[[#This Row],[PIGUID]],PIs[GUID],0),1))</f>
        <v>0</v>
      </c>
      <c r="J63" s="63" t="str">
        <f>IF(Checklist48[[#This Row],[SGUID]]="",IF(Checklist48[[#This Row],[SSGUID]]="",IF(Checklist48[[#This Row],[PIGUID]]="","",INDEX(PIs[[Column1]:[SS]],MATCH(Checklist48[[#This Row],[PIGUID]],PIs[GUID],0),2)),INDEX(PIs[[Column1]:[SS]],MATCH(Checklist48[[#This Row],[SSGUID]],PIs[SSGUID],0),18)),INDEX(PIs[[Column1]:[SS]],MATCH(Checklist48[[#This Row],[SGUID]],PIs[SGUID],0),14))</f>
        <v>FO 04.01.04</v>
      </c>
      <c r="K63"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conserve des enregistrements des dates de semis/plantation.</v>
      </c>
      <c r="L63" s="63" t="str">
        <f>IF(Checklist48[[#This Row],[SGUID]]="",IF(Checklist48[[#This Row],[SSGUID]]="",INDEX(PIs[[Column1]:[SS]],MATCH(Checklist48[[#This Row],[PIGUID]],PIs[GUID],0),6),""),"")</f>
        <v>Des enregistrements des dates de semis/plantation sont conservés.</v>
      </c>
      <c r="M63" s="63" t="str">
        <f>IF(Checklist48[[#This Row],[SSGUID]]="",IF(Checklist48[[#This Row],[PIGUID]]="","",INDEX(PIs[[Column1]:[SS]],MATCH(Checklist48[[#This Row],[PIGUID]],PIs[GUID],0),8)),"")</f>
        <v>Recom.</v>
      </c>
      <c r="N63" s="22"/>
      <c r="O63" s="22"/>
      <c r="P63" s="63" t="str">
        <f>IF(Checklist48[[#This Row],[ifna]]="NA","",IF(Checklist48[[#This Row],[RelatedPQ]]=0,"",IF(Checklist48[[#This Row],[RelatedPQ]]="","",IF((INDEX(S2PQ_relational[],MATCH(Checklist48[[#This Row],[PIGUID&amp;NO]],S2PQ_relational[PIGUID &amp; "NO"],0),1))=Checklist48[[#This Row],[PIGUID]],"Non applicable",""))))</f>
        <v/>
      </c>
      <c r="Q63" s="63" t="str">
        <f>IF(Checklist48[[#This Row],[N/A]]="Non applicable",INDEX(S2PQ[[Questions de l’étape 2]:[Justification]],MATCH(Checklist48[[#This Row],[RelatedPQ]],S2PQ[S2PQGUID],0),3),"")</f>
        <v/>
      </c>
      <c r="R63" s="22"/>
    </row>
    <row r="64" spans="2:18" ht="33.75" x14ac:dyDescent="0.25">
      <c r="B64" s="63"/>
      <c r="C64" s="63" t="s">
        <v>52</v>
      </c>
      <c r="D64" s="64">
        <f>IF(Checklist48[[#This Row],[SGUID]]="",IF(Checklist48[[#This Row],[SSGUID]]="",0,1),1)</f>
        <v>1</v>
      </c>
      <c r="E64" s="63"/>
      <c r="F64" s="66" t="str">
        <f>_xlfn.IFNA(Checklist48[[#This Row],[RelatedPQ]],"NA")</f>
        <v/>
      </c>
      <c r="G64" s="63" t="str">
        <f>IF(Checklist48[[#This Row],[PIGUID]]="","",INDEX(S2PQ_relational[],MATCH(Checklist48[[#This Row],[PIGUID&amp;NO]],S2PQ_relational[PIGUID &amp; "NO"],0),2))</f>
        <v/>
      </c>
      <c r="H64" s="66" t="str">
        <f>Checklist48[[#This Row],[PIGUID]]&amp;"NO"</f>
        <v>NO</v>
      </c>
      <c r="I64" s="66" t="str">
        <f>IF(Checklist48[[#This Row],[PIGUID]]="","",INDEX(PIs[NA Exempt],MATCH(Checklist48[[#This Row],[PIGUID]],PIs[GUID],0),1))</f>
        <v/>
      </c>
      <c r="J64" s="63" t="str">
        <f>IF(Checklist48[[#This Row],[SGUID]]="",IF(Checklist48[[#This Row],[SSGUID]]="",IF(Checklist48[[#This Row],[PIGUID]]="","",INDEX(PIs[[Column1]:[SS]],MATCH(Checklist48[[#This Row],[PIGUID]],PIs[GUID],0),2)),INDEX(PIs[[Column1]:[SS]],MATCH(Checklist48[[#This Row],[SSGUID]],PIs[SSGUID],0),18)),INDEX(PIs[[Column1]:[SS]],MATCH(Checklist48[[#This Row],[SGUID]],PIs[SGUID],0),14))</f>
        <v>FO 04.02 Fumigation des sols</v>
      </c>
      <c r="K64" s="63" t="str">
        <f>IF(Checklist48[[#This Row],[SGUID]]="",IF(Checklist48[[#This Row],[SSGUID]]="",IF(Checklist48[[#This Row],[PIGUID]]="","",INDEX(PIs[[Column1]:[SS]],MATCH(Checklist48[[#This Row],[PIGUID]],PIs[GUID],0),4)),INDEX(PIs[[Column1]:[Ssbody]],MATCH(Checklist48[[#This Row],[SSGUID]],PIs[SSGUID],0),19)),INDEX(PIs[[Column1]:[SS]],MATCH(Checklist48[[#This Row],[SGUID]],PIs[SGUID],0),15))</f>
        <v>-</v>
      </c>
      <c r="L64" s="63" t="str">
        <f>IF(Checklist48[[#This Row],[SGUID]]="",IF(Checklist48[[#This Row],[SSGUID]]="",INDEX(PIs[[Column1]:[SS]],MATCH(Checklist48[[#This Row],[PIGUID]],PIs[GUID],0),6),""),"")</f>
        <v/>
      </c>
      <c r="M64" s="63" t="str">
        <f>IF(Checklist48[[#This Row],[SSGUID]]="",IF(Checklist48[[#This Row],[PIGUID]]="","",INDEX(PIs[[Column1]:[SS]],MATCH(Checklist48[[#This Row],[PIGUID]],PIs[GUID],0),8)),"")</f>
        <v/>
      </c>
      <c r="N64" s="22"/>
      <c r="O64" s="22"/>
      <c r="P64" s="63" t="str">
        <f>IF(Checklist48[[#This Row],[ifna]]="NA","",IF(Checklist48[[#This Row],[RelatedPQ]]=0,"",IF(Checklist48[[#This Row],[RelatedPQ]]="","",IF((INDEX(S2PQ_relational[],MATCH(Checklist48[[#This Row],[PIGUID&amp;NO]],S2PQ_relational[PIGUID &amp; "NO"],0),1))=Checklist48[[#This Row],[PIGUID]],"Non applicable",""))))</f>
        <v/>
      </c>
      <c r="Q64" s="63" t="str">
        <f>IF(Checklist48[[#This Row],[N/A]]="Non applicable",INDEX(S2PQ[[Questions de l’étape 2]:[Justification]],MATCH(Checklist48[[#This Row],[RelatedPQ]],S2PQ[S2PQGUID],0),3),"")</f>
        <v/>
      </c>
      <c r="R64" s="22"/>
    </row>
    <row r="65" spans="2:18" ht="67.5" x14ac:dyDescent="0.25">
      <c r="B65" s="63"/>
      <c r="C65" s="63"/>
      <c r="D65" s="64">
        <f>IF(Checklist48[[#This Row],[SGUID]]="",IF(Checklist48[[#This Row],[SSGUID]]="",0,1),1)</f>
        <v>0</v>
      </c>
      <c r="E65" s="63" t="s">
        <v>527</v>
      </c>
      <c r="F65" s="66" t="str">
        <f>_xlfn.IFNA(Checklist48[[#This Row],[RelatedPQ]],"NA")</f>
        <v>NA</v>
      </c>
      <c r="G65" s="63" t="e">
        <f>IF(Checklist48[[#This Row],[PIGUID]]="","",INDEX(S2PQ_relational[],MATCH(Checklist48[[#This Row],[PIGUID&amp;NO]],S2PQ_relational[PIGUID &amp; "NO"],0),2))</f>
        <v>#N/A</v>
      </c>
      <c r="H65" s="66" t="str">
        <f>Checklist48[[#This Row],[PIGUID]]&amp;"NO"</f>
        <v>3XAgnXz2B2MkrodMxTOllINO</v>
      </c>
      <c r="I65" s="66" t="b">
        <f>IF(Checklist48[[#This Row],[PIGUID]]="","",INDEX(PIs[NA Exempt],MATCH(Checklist48[[#This Row],[PIGUID]],PIs[GUID],0),1))</f>
        <v>0</v>
      </c>
      <c r="J65" s="63" t="str">
        <f>IF(Checklist48[[#This Row],[SGUID]]="",IF(Checklist48[[#This Row],[SSGUID]]="",IF(Checklist48[[#This Row],[PIGUID]]="","",INDEX(PIs[[Column1]:[SS]],MATCH(Checklist48[[#This Row],[PIGUID]],PIs[GUID],0),2)),INDEX(PIs[[Column1]:[SS]],MATCH(Checklist48[[#This Row],[SSGUID]],PIs[SSGUID],0),18)),INDEX(PIs[[Column1]:[SS]],MATCH(Checklist48[[#This Row],[SGUID]],PIs[SGUID],0),14))</f>
        <v>FO 04.02.01</v>
      </c>
      <c r="K65"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documents justifiant l’utilisation de fumigants chimiques des sols.</v>
      </c>
      <c r="L65" s="63" t="str">
        <f>IF(Checklist48[[#This Row],[SGUID]]="",IF(Checklist48[[#This Row],[SSGUID]]="",INDEX(PIs[[Column1]:[SS]],MATCH(Checklist48[[#This Row],[PIGUID]],PIs[GUID],0),6),""),"")</f>
        <v>Il doit exister des documents justifiant l’utilisation de fumigants, comprenant les informations suivantes : problème ciblé, lieu, date, substance active, quantité, doses, méthode d’application et opérateur. Le bromométhane, ou bromure de méthyle, ne doit jamais être employé.</v>
      </c>
      <c r="M65" s="63" t="str">
        <f>IF(Checklist48[[#This Row],[SSGUID]]="",IF(Checklist48[[#This Row],[PIGUID]]="","",INDEX(PIs[[Column1]:[SS]],MATCH(Checklist48[[#This Row],[PIGUID]],PIs[GUID],0),8)),"")</f>
        <v>Exigence Majeure</v>
      </c>
      <c r="N65" s="22"/>
      <c r="O65" s="22"/>
      <c r="P65" s="63" t="str">
        <f>IF(Checklist48[[#This Row],[ifna]]="NA","",IF(Checklist48[[#This Row],[RelatedPQ]]=0,"",IF(Checklist48[[#This Row],[RelatedPQ]]="","",IF((INDEX(S2PQ_relational[],MATCH(Checklist48[[#This Row],[PIGUID&amp;NO]],S2PQ_relational[PIGUID &amp; "NO"],0),1))=Checklist48[[#This Row],[PIGUID]],"Non applicable",""))))</f>
        <v/>
      </c>
      <c r="Q65" s="63" t="str">
        <f>IF(Checklist48[[#This Row],[N/A]]="Non applicable",INDEX(S2PQ[[Questions de l’étape 2]:[Justification]],MATCH(Checklist48[[#This Row],[RelatedPQ]],S2PQ[S2PQGUID],0),3),"")</f>
        <v/>
      </c>
      <c r="R65" s="22"/>
    </row>
    <row r="66" spans="2:18" ht="33.75" x14ac:dyDescent="0.25">
      <c r="B66" s="63"/>
      <c r="C66" s="63"/>
      <c r="D66" s="64">
        <f>IF(Checklist48[[#This Row],[SGUID]]="",IF(Checklist48[[#This Row],[SSGUID]]="",0,1),1)</f>
        <v>0</v>
      </c>
      <c r="E66" s="63" t="s">
        <v>521</v>
      </c>
      <c r="F66" s="66" t="str">
        <f>_xlfn.IFNA(Checklist48[[#This Row],[RelatedPQ]],"NA")</f>
        <v>NA</v>
      </c>
      <c r="G66" s="63" t="e">
        <f>IF(Checklist48[[#This Row],[PIGUID]]="","",INDEX(S2PQ_relational[],MATCH(Checklist48[[#This Row],[PIGUID&amp;NO]],S2PQ_relational[PIGUID &amp; "NO"],0),2))</f>
        <v>#N/A</v>
      </c>
      <c r="H66" s="66" t="str">
        <f>Checklist48[[#This Row],[PIGUID]]&amp;"NO"</f>
        <v>6PXBd5F7khUis9LNtJ7uMxNO</v>
      </c>
      <c r="I66" s="66" t="b">
        <f>IF(Checklist48[[#This Row],[PIGUID]]="","",INDEX(PIs[NA Exempt],MATCH(Checklist48[[#This Row],[PIGUID]],PIs[GUID],0),1))</f>
        <v>0</v>
      </c>
      <c r="J66" s="63" t="str">
        <f>IF(Checklist48[[#This Row],[SGUID]]="",IF(Checklist48[[#This Row],[SSGUID]]="",IF(Checklist48[[#This Row],[PIGUID]]="","",INDEX(PIs[[Column1]:[SS]],MATCH(Checklist48[[#This Row],[PIGUID]],PIs[GUID],0),2)),INDEX(PIs[[Column1]:[SS]],MATCH(Checklist48[[#This Row],[SSGUID]],PIs[SSGUID],0),18)),INDEX(PIs[[Column1]:[SS]],MATCH(Checklist48[[#This Row],[SGUID]],PIs[SGUID],0),14))</f>
        <v>FO 04.02.02</v>
      </c>
      <c r="K66" s="63" t="str">
        <f>IF(Checklist48[[#This Row],[SGUID]]="",IF(Checklist48[[#This Row],[SSGUID]]="",IF(Checklist48[[#This Row],[PIGUID]]="","",INDEX(PIs[[Column1]:[SS]],MATCH(Checklist48[[#This Row],[PIGUID]],PIs[GUID],0),4)),INDEX(PIs[[Column1]:[Ssbody]],MATCH(Checklist48[[#This Row],[SSGUID]],PIs[SSGUID],0),19)),INDEX(PIs[[Column1]:[SS]],MATCH(Checklist48[[#This Row],[SGUID]],PIs[SGUID],0),15))</f>
        <v>Le délai de présemis est respecté.</v>
      </c>
      <c r="L66" s="63" t="str">
        <f>IF(Checklist48[[#This Row],[SGUID]]="",IF(Checklist48[[#This Row],[SSGUID]]="",INDEX(PIs[[Column1]:[SS]],MATCH(Checklist48[[#This Row],[PIGUID]],PIs[GUID],0),6),""),"")</f>
        <v>Le délai de présemis doit être consigné.</v>
      </c>
      <c r="M66" s="63" t="str">
        <f>IF(Checklist48[[#This Row],[SSGUID]]="",IF(Checklist48[[#This Row],[PIGUID]]="","",INDEX(PIs[[Column1]:[SS]],MATCH(Checklist48[[#This Row],[PIGUID]],PIs[GUID],0),8)),"")</f>
        <v>Exigence Mineure</v>
      </c>
      <c r="N66" s="22"/>
      <c r="O66" s="22"/>
      <c r="P66" s="63" t="str">
        <f>IF(Checklist48[[#This Row],[ifna]]="NA","",IF(Checklist48[[#This Row],[RelatedPQ]]=0,"",IF(Checklist48[[#This Row],[RelatedPQ]]="","",IF((INDEX(S2PQ_relational[],MATCH(Checklist48[[#This Row],[PIGUID&amp;NO]],S2PQ_relational[PIGUID &amp; "NO"],0),1))=Checklist48[[#This Row],[PIGUID]],"Non applicable",""))))</f>
        <v/>
      </c>
      <c r="Q66" s="63" t="str">
        <f>IF(Checklist48[[#This Row],[N/A]]="Non applicable",INDEX(S2PQ[[Questions de l’étape 2]:[Justification]],MATCH(Checklist48[[#This Row],[RelatedPQ]],S2PQ[S2PQGUID],0),3),"")</f>
        <v/>
      </c>
      <c r="R66" s="22"/>
    </row>
    <row r="67" spans="2:18" ht="67.5" x14ac:dyDescent="0.25">
      <c r="B67" s="63"/>
      <c r="C67" s="63"/>
      <c r="D67" s="64">
        <f>IF(Checklist48[[#This Row],[SGUID]]="",IF(Checklist48[[#This Row],[SSGUID]]="",0,1),1)</f>
        <v>0</v>
      </c>
      <c r="E67" s="63" t="s">
        <v>44</v>
      </c>
      <c r="F67" s="66" t="str">
        <f>_xlfn.IFNA(Checklist48[[#This Row],[RelatedPQ]],"NA")</f>
        <v>NA</v>
      </c>
      <c r="G67" s="63" t="e">
        <f>IF(Checklist48[[#This Row],[PIGUID]]="","",INDEX(S2PQ_relational[],MATCH(Checklist48[[#This Row],[PIGUID&amp;NO]],S2PQ_relational[PIGUID &amp; "NO"],0),2))</f>
        <v>#N/A</v>
      </c>
      <c r="H67" s="66" t="str">
        <f>Checklist48[[#This Row],[PIGUID]]&amp;"NO"</f>
        <v>6Z0Zehhoet77UdLkNpAK48NO</v>
      </c>
      <c r="I67" s="66" t="b">
        <f>IF(Checklist48[[#This Row],[PIGUID]]="","",INDEX(PIs[NA Exempt],MATCH(Checklist48[[#This Row],[PIGUID]],PIs[GUID],0),1))</f>
        <v>0</v>
      </c>
      <c r="J67" s="63" t="str">
        <f>IF(Checklist48[[#This Row],[SGUID]]="",IF(Checklist48[[#This Row],[SSGUID]]="",IF(Checklist48[[#This Row],[PIGUID]]="","",INDEX(PIs[[Column1]:[SS]],MATCH(Checklist48[[#This Row],[PIGUID]],PIs[GUID],0),2)),INDEX(PIs[[Column1]:[SS]],MATCH(Checklist48[[#This Row],[SSGUID]],PIs[SSGUID],0),18)),INDEX(PIs[[Column1]:[SS]],MATCH(Checklist48[[#This Row],[SGUID]],PIs[SGUID],0),14))</f>
        <v>FO 04.02.03</v>
      </c>
      <c r="K67"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étudie les alternatives à la fumigation chimique des sols avant d’y recourir.</v>
      </c>
      <c r="L67" s="63" t="str">
        <f>IF(Checklist48[[#This Row],[SGUID]]="",IF(Checklist48[[#This Row],[SSGUID]]="",INDEX(PIs[[Column1]:[SS]],MATCH(Checklist48[[#This Row],[PIGUID]],PIs[GUID],0),6),""),"")</f>
        <v>Le producteur devrait être en mesure de prouver qu’il a étudié les alternatives à la fumigation chimique du sol au moyen de connaissances techniques, d’une documentation ou de pratiques acceptées au niveau local, et qu’il les a mises en application dans la mesure du possible.</v>
      </c>
      <c r="M67" s="63" t="str">
        <f>IF(Checklist48[[#This Row],[SSGUID]]="",IF(Checklist48[[#This Row],[PIGUID]]="","",INDEX(PIs[[Column1]:[SS]],MATCH(Checklist48[[#This Row],[PIGUID]],PIs[GUID],0),8)),"")</f>
        <v>Recom.</v>
      </c>
      <c r="N67" s="22"/>
      <c r="O67" s="22"/>
      <c r="P67" s="63" t="str">
        <f>IF(Checklist48[[#This Row],[ifna]]="NA","",IF(Checklist48[[#This Row],[RelatedPQ]]=0,"",IF(Checklist48[[#This Row],[RelatedPQ]]="","",IF((INDEX(S2PQ_relational[],MATCH(Checklist48[[#This Row],[PIGUID&amp;NO]],S2PQ_relational[PIGUID &amp; "NO"],0),1))=Checklist48[[#This Row],[PIGUID]],"Non applicable",""))))</f>
        <v/>
      </c>
      <c r="Q67" s="63" t="str">
        <f>IF(Checklist48[[#This Row],[N/A]]="Non applicable",INDEX(S2PQ[[Questions de l’étape 2]:[Justification]],MATCH(Checklist48[[#This Row],[RelatedPQ]],S2PQ[S2PQGUID],0),3),"")</f>
        <v/>
      </c>
      <c r="R67" s="22"/>
    </row>
    <row r="68" spans="2:18" ht="33.75" x14ac:dyDescent="0.25">
      <c r="B68" s="63"/>
      <c r="C68" s="63" t="s">
        <v>244</v>
      </c>
      <c r="D68" s="64">
        <f>IF(Checklist48[[#This Row],[SGUID]]="",IF(Checklist48[[#This Row],[SSGUID]]="",0,1),1)</f>
        <v>1</v>
      </c>
      <c r="E68" s="63"/>
      <c r="F68" s="66" t="str">
        <f>_xlfn.IFNA(Checklist48[[#This Row],[RelatedPQ]],"NA")</f>
        <v/>
      </c>
      <c r="G68" s="63" t="str">
        <f>IF(Checklist48[[#This Row],[PIGUID]]="","",INDEX(S2PQ_relational[],MATCH(Checklist48[[#This Row],[PIGUID&amp;NO]],S2PQ_relational[PIGUID &amp; "NO"],0),2))</f>
        <v/>
      </c>
      <c r="H68" s="66" t="str">
        <f>Checklist48[[#This Row],[PIGUID]]&amp;"NO"</f>
        <v>NO</v>
      </c>
      <c r="I68" s="66" t="str">
        <f>IF(Checklist48[[#This Row],[PIGUID]]="","",INDEX(PIs[NA Exempt],MATCH(Checklist48[[#This Row],[PIGUID]],PIs[GUID],0),1))</f>
        <v/>
      </c>
      <c r="J68" s="63" t="str">
        <f>IF(Checklist48[[#This Row],[SGUID]]="",IF(Checklist48[[#This Row],[SSGUID]]="",IF(Checklist48[[#This Row],[PIGUID]]="","",INDEX(PIs[[Column1]:[SS]],MATCH(Checklist48[[#This Row],[PIGUID]],PIs[GUID],0),2)),INDEX(PIs[[Column1]:[SS]],MATCH(Checklist48[[#This Row],[SSGUID]],PIs[SSGUID],0),18)),INDEX(PIs[[Column1]:[SS]],MATCH(Checklist48[[#This Row],[SGUID]],PIs[SGUID],0),14))</f>
        <v>FO 04.03 Substrats</v>
      </c>
      <c r="K68" s="63" t="str">
        <f>IF(Checklist48[[#This Row],[SGUID]]="",IF(Checklist48[[#This Row],[SSGUID]]="",IF(Checklist48[[#This Row],[PIGUID]]="","",INDEX(PIs[[Column1]:[SS]],MATCH(Checklist48[[#This Row],[PIGUID]],PIs[GUID],0),4)),INDEX(PIs[[Column1]:[Ssbody]],MATCH(Checklist48[[#This Row],[SSGUID]],PIs[SSGUID],0),19)),INDEX(PIs[[Column1]:[SS]],MATCH(Checklist48[[#This Row],[SGUID]],PIs[SGUID],0),15))</f>
        <v>-</v>
      </c>
      <c r="L68" s="63" t="str">
        <f>IF(Checklist48[[#This Row],[SGUID]]="",IF(Checklist48[[#This Row],[SSGUID]]="",INDEX(PIs[[Column1]:[SS]],MATCH(Checklist48[[#This Row],[PIGUID]],PIs[GUID],0),6),""),"")</f>
        <v/>
      </c>
      <c r="M68" s="63" t="str">
        <f>IF(Checklist48[[#This Row],[SSGUID]]="",IF(Checklist48[[#This Row],[PIGUID]]="","",INDEX(PIs[[Column1]:[SS]],MATCH(Checklist48[[#This Row],[PIGUID]],PIs[GUID],0),8)),"")</f>
        <v/>
      </c>
      <c r="N68" s="22"/>
      <c r="O68" s="22"/>
      <c r="P68" s="63" t="str">
        <f>IF(Checklist48[[#This Row],[ifna]]="NA","",IF(Checklist48[[#This Row],[RelatedPQ]]=0,"",IF(Checklist48[[#This Row],[RelatedPQ]]="","",IF((INDEX(S2PQ_relational[],MATCH(Checklist48[[#This Row],[PIGUID&amp;NO]],S2PQ_relational[PIGUID &amp; "NO"],0),1))=Checklist48[[#This Row],[PIGUID]],"Non applicable",""))))</f>
        <v/>
      </c>
      <c r="Q68" s="63" t="str">
        <f>IF(Checklist48[[#This Row],[N/A]]="Non applicable",INDEX(S2PQ[[Questions de l’étape 2]:[Justification]],MATCH(Checklist48[[#This Row],[RelatedPQ]],S2PQ[S2PQGUID],0),3),"")</f>
        <v/>
      </c>
      <c r="R68" s="22"/>
    </row>
    <row r="69" spans="2:18" ht="123.75" x14ac:dyDescent="0.25">
      <c r="B69" s="63"/>
      <c r="C69" s="63"/>
      <c r="D69" s="64">
        <f>IF(Checklist48[[#This Row],[SGUID]]="",IF(Checklist48[[#This Row],[SSGUID]]="",0,1),1)</f>
        <v>0</v>
      </c>
      <c r="E69" s="63" t="s">
        <v>252</v>
      </c>
      <c r="F69" s="66" t="str">
        <f>_xlfn.IFNA(Checklist48[[#This Row],[RelatedPQ]],"NA")</f>
        <v>NA</v>
      </c>
      <c r="G69" s="63" t="e">
        <f>IF(Checklist48[[#This Row],[PIGUID]]="","",INDEX(S2PQ_relational[],MATCH(Checklist48[[#This Row],[PIGUID&amp;NO]],S2PQ_relational[PIGUID &amp; "NO"],0),2))</f>
        <v>#N/A</v>
      </c>
      <c r="H69" s="66" t="str">
        <f>Checklist48[[#This Row],[PIGUID]]&amp;"NO"</f>
        <v>2tv4TW2qPQqZzCJtVpMtXfNO</v>
      </c>
      <c r="I69" s="66" t="b">
        <f>IF(Checklist48[[#This Row],[PIGUID]]="","",INDEX(PIs[NA Exempt],MATCH(Checklist48[[#This Row],[PIGUID]],PIs[GUID],0),1))</f>
        <v>0</v>
      </c>
      <c r="J69" s="63" t="str">
        <f>IF(Checklist48[[#This Row],[SGUID]]="",IF(Checklist48[[#This Row],[SSGUID]]="",IF(Checklist48[[#This Row],[PIGUID]]="","",INDEX(PIs[[Column1]:[SS]],MATCH(Checklist48[[#This Row],[PIGUID]],PIs[GUID],0),2)),INDEX(PIs[[Column1]:[SS]],MATCH(Checklist48[[#This Row],[SSGUID]],PIs[SSGUID],0),18)),INDEX(PIs[[Column1]:[SS]],MATCH(Checklist48[[#This Row],[SGUID]],PIs[SGUID],0),14))</f>
        <v>FO 04.03.01</v>
      </c>
      <c r="K69"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participe au recyclage des substrats.</v>
      </c>
      <c r="L69" s="63" t="str">
        <f>IF(Checklist48[[#This Row],[SGUID]]="",IF(Checklist48[[#This Row],[SSGUID]]="",INDEX(PIs[[Column1]:[SS]],MATCH(Checklist48[[#This Row],[PIGUID]],PIs[GUID],0),6),""),"")</f>
        <v>Le producteur doit conserver des justificatifs indiquant les dates et quantités de substrats recyclés. Les factures/bons de chargement sont également valables. Si le producteur ne participe pas à un programme de recyclage existant, il doit être en mesure de le justifier.
La participation à un programme de recyclage en dehors de l’exploitation est acceptée.
Non applicable aux plantes en pots qui sont vendues avec le substrat.
« N/A » en l’absence de déchets de substrat.</v>
      </c>
      <c r="M69" s="63" t="str">
        <f>IF(Checklist48[[#This Row],[SSGUID]]="",IF(Checklist48[[#This Row],[PIGUID]]="","",INDEX(PIs[[Column1]:[SS]],MATCH(Checklist48[[#This Row],[PIGUID]],PIs[GUID],0),8)),"")</f>
        <v>Exigence Mineure</v>
      </c>
      <c r="N69" s="22"/>
      <c r="O69" s="22"/>
      <c r="P69" s="63" t="str">
        <f>IF(Checklist48[[#This Row],[ifna]]="NA","",IF(Checklist48[[#This Row],[RelatedPQ]]=0,"",IF(Checklist48[[#This Row],[RelatedPQ]]="","",IF((INDEX(S2PQ_relational[],MATCH(Checklist48[[#This Row],[PIGUID&amp;NO]],S2PQ_relational[PIGUID &amp; "NO"],0),1))=Checklist48[[#This Row],[PIGUID]],"Non applicable",""))))</f>
        <v/>
      </c>
      <c r="Q69" s="63" t="str">
        <f>IF(Checklist48[[#This Row],[N/A]]="Non applicable",INDEX(S2PQ[[Questions de l’étape 2]:[Justification]],MATCH(Checklist48[[#This Row],[RelatedPQ]],S2PQ[S2PQGUID],0),3),"")</f>
        <v/>
      </c>
      <c r="R69" s="22"/>
    </row>
    <row r="70" spans="2:18" ht="270" x14ac:dyDescent="0.25">
      <c r="B70" s="63"/>
      <c r="C70" s="63"/>
      <c r="D70" s="64">
        <f>IF(Checklist48[[#This Row],[SGUID]]="",IF(Checklist48[[#This Row],[SSGUID]]="",0,1),1)</f>
        <v>0</v>
      </c>
      <c r="E70" s="63" t="s">
        <v>238</v>
      </c>
      <c r="F70" s="66" t="str">
        <f>_xlfn.IFNA(Checklist48[[#This Row],[RelatedPQ]],"NA")</f>
        <v>NA</v>
      </c>
      <c r="G70" s="63" t="e">
        <f>IF(Checklist48[[#This Row],[PIGUID]]="","",INDEX(S2PQ_relational[],MATCH(Checklist48[[#This Row],[PIGUID&amp;NO]],S2PQ_relational[PIGUID &amp; "NO"],0),2))</f>
        <v>#N/A</v>
      </c>
      <c r="H70" s="66" t="str">
        <f>Checklist48[[#This Row],[PIGUID]]&amp;"NO"</f>
        <v>3JEp9Z2OdjxYyKhQS8bBHMNO</v>
      </c>
      <c r="I70" s="66" t="b">
        <f>IF(Checklist48[[#This Row],[PIGUID]]="","",INDEX(PIs[NA Exempt],MATCH(Checklist48[[#This Row],[PIGUID]],PIs[GUID],0),1))</f>
        <v>0</v>
      </c>
      <c r="J70" s="63" t="str">
        <f>IF(Checklist48[[#This Row],[SGUID]]="",IF(Checklist48[[#This Row],[SSGUID]]="",IF(Checklist48[[#This Row],[PIGUID]]="","",INDEX(PIs[[Column1]:[SS]],MATCH(Checklist48[[#This Row],[PIGUID]],PIs[GUID],0),2)),INDEX(PIs[[Column1]:[SS]],MATCH(Checklist48[[#This Row],[SSGUID]],PIs[SSGUID],0),18)),INDEX(PIs[[Column1]:[SS]],MATCH(Checklist48[[#This Row],[SGUID]],PIs[SGUID],0),14))</f>
        <v>FO 04.03.02</v>
      </c>
      <c r="K70" s="63" t="str">
        <f>IF(Checklist48[[#This Row],[SGUID]]="",IF(Checklist48[[#This Row],[SSGUID]]="",IF(Checklist48[[#This Row],[PIGUID]]="","",INDEX(PIs[[Column1]:[SS]],MATCH(Checklist48[[#This Row],[PIGUID]],PIs[GUID],0),4)),INDEX(PIs[[Column1]:[Ssbody]],MATCH(Checklist48[[#This Row],[SSGUID]],PIs[SSGUID],0),19)),INDEX(PIs[[Column1]:[SS]],MATCH(Checklist48[[#This Row],[SGUID]],PIs[SGUID],0),15))</f>
        <v>Tous les agents chimiques utilisés pour stériliser les substrats avant réutilisation sont enregistrés et ces enregistrements sont conservés.</v>
      </c>
      <c r="L70" s="63" t="str">
        <f>IF(Checklist48[[#This Row],[SGUID]]="",IF(Checklist48[[#This Row],[SSGUID]]="",INDEX(PIs[[Column1]:[SS]],MATCH(Checklist48[[#This Row],[PIGUID]],PIs[GUID],0),6),""),"")</f>
        <v>Dans le cas où les substrats sont stérilisés à l’extérieur de l’exploitation, le nom et le siège de la société effectuant l’opération de stérilisation du substrat, ainsi que le nom et la substance active des produits chimiques, doivent être enregistrés.
Si les substrats sont stérilisés sur l’exploitation, la désignation ou l’identification du champ ou de la serre doit être enregistrée.
Les enregistrements contiennent les informations suivantes :
\- Les dates de stérilisation (jour/mois/année)
\- Le nom et la substance active du produit employé
\- Les machines employées (par ex., cuve de 1 000 l)
\- La méthode employée (trempage, nébulisation)
\- Le nom de l’opérateur (la personne ayant procédé à l’application des agents chimiques et à la stérilisation)
\- Le délai de présemis
Lorsque c’est possible, la stérilisation à la vapeur ou d’autres alternatives non chimiques doivent être privilégiées pour les substrats qui seront réutilisés.</v>
      </c>
      <c r="M70" s="63" t="str">
        <f>IF(Checklist48[[#This Row],[SSGUID]]="",IF(Checklist48[[#This Row],[PIGUID]]="","",INDEX(PIs[[Column1]:[SS]],MATCH(Checklist48[[#This Row],[PIGUID]],PIs[GUID],0),8)),"")</f>
        <v>Exigence Mineure</v>
      </c>
      <c r="N70" s="22"/>
      <c r="O70" s="22"/>
      <c r="P70" s="63" t="str">
        <f>IF(Checklist48[[#This Row],[ifna]]="NA","",IF(Checklist48[[#This Row],[RelatedPQ]]=0,"",IF(Checklist48[[#This Row],[RelatedPQ]]="","",IF((INDEX(S2PQ_relational[],MATCH(Checklist48[[#This Row],[PIGUID&amp;NO]],S2PQ_relational[PIGUID &amp; "NO"],0),1))=Checklist48[[#This Row],[PIGUID]],"Non applicable",""))))</f>
        <v/>
      </c>
      <c r="Q70" s="63" t="str">
        <f>IF(Checklist48[[#This Row],[N/A]]="Non applicable",INDEX(S2PQ[[Questions de l’étape 2]:[Justification]],MATCH(Checklist48[[#This Row],[RelatedPQ]],S2PQ[S2PQGUID],0),3),"")</f>
        <v/>
      </c>
      <c r="R70" s="22"/>
    </row>
    <row r="71" spans="2:18" ht="45" x14ac:dyDescent="0.25">
      <c r="B71" s="63"/>
      <c r="C71" s="63"/>
      <c r="D71" s="64">
        <f>IF(Checklist48[[#This Row],[SGUID]]="",IF(Checklist48[[#This Row],[SSGUID]]="",0,1),1)</f>
        <v>0</v>
      </c>
      <c r="E71" s="63" t="s">
        <v>515</v>
      </c>
      <c r="F71" s="66" t="str">
        <f>_xlfn.IFNA(Checklist48[[#This Row],[RelatedPQ]],"NA")</f>
        <v>NA</v>
      </c>
      <c r="G71" s="63" t="e">
        <f>IF(Checklist48[[#This Row],[PIGUID]]="","",INDEX(S2PQ_relational[],MATCH(Checklist48[[#This Row],[PIGUID&amp;NO]],S2PQ_relational[PIGUID &amp; "NO"],0),2))</f>
        <v>#N/A</v>
      </c>
      <c r="H71" s="66" t="str">
        <f>Checklist48[[#This Row],[PIGUID]]&amp;"NO"</f>
        <v>7GJHldkb3WbO9dD9xzdm4ZNO</v>
      </c>
      <c r="I71" s="66" t="b">
        <f>IF(Checklist48[[#This Row],[PIGUID]]="","",INDEX(PIs[NA Exempt],MATCH(Checklist48[[#This Row],[PIGUID]],PIs[GUID],0),1))</f>
        <v>0</v>
      </c>
      <c r="J71" s="63" t="str">
        <f>IF(Checklist48[[#This Row],[SGUID]]="",IF(Checklist48[[#This Row],[SSGUID]]="",IF(Checklist48[[#This Row],[PIGUID]]="","",INDEX(PIs[[Column1]:[SS]],MATCH(Checklist48[[#This Row],[PIGUID]],PIs[GUID],0),2)),INDEX(PIs[[Column1]:[SS]],MATCH(Checklist48[[#This Row],[SSGUID]],PIs[SSGUID],0),18)),INDEX(PIs[[Column1]:[SS]],MATCH(Checklist48[[#This Row],[SGUID]],PIs[SGUID],0),14))</f>
        <v>FO 04.03.03</v>
      </c>
      <c r="K71" s="63" t="str">
        <f>IF(Checklist48[[#This Row],[SGUID]]="",IF(Checklist48[[#This Row],[SSGUID]]="",IF(Checklist48[[#This Row],[PIGUID]]="","",INDEX(PIs[[Column1]:[SS]],MATCH(Checklist48[[#This Row],[PIGUID]],PIs[GUID],0),4)),INDEX(PIs[[Column1]:[Ssbody]],MATCH(Checklist48[[#This Row],[SSGUID]],PIs[SSGUID],0),19)),INDEX(PIs[[Column1]:[SS]],MATCH(Checklist48[[#This Row],[SGUID]],PIs[SGUID],0),15))</f>
        <v>Les substrats d’origine naturelle ne proviennent pas de zones protégées.</v>
      </c>
      <c r="L71" s="63" t="str">
        <f>IF(Checklist48[[#This Row],[SGUID]]="",IF(Checklist48[[#This Row],[SSGUID]]="",INDEX(PIs[[Column1]:[SS]],MATCH(Checklist48[[#This Row],[PIGUID]],PIs[GUID],0),6),""),"")</f>
        <v>La source du substrat d’origine naturelle utilisé doit être attestée par des enregistrements. Ces enregistrements doivent confirmer que le substrat ne provient pas de zones protégées.</v>
      </c>
      <c r="M71" s="63" t="str">
        <f>IF(Checklist48[[#This Row],[SSGUID]]="",IF(Checklist48[[#This Row],[PIGUID]]="","",INDEX(PIs[[Column1]:[SS]],MATCH(Checklist48[[#This Row],[PIGUID]],PIs[GUID],0),8)),"")</f>
        <v>Exigence Majeure</v>
      </c>
      <c r="N71" s="22"/>
      <c r="O71" s="22"/>
      <c r="P71" s="63" t="str">
        <f>IF(Checklist48[[#This Row],[ifna]]="NA","",IF(Checklist48[[#This Row],[RelatedPQ]]=0,"",IF(Checklist48[[#This Row],[RelatedPQ]]="","",IF((INDEX(S2PQ_relational[],MATCH(Checklist48[[#This Row],[PIGUID&amp;NO]],S2PQ_relational[PIGUID &amp; "NO"],0),1))=Checklist48[[#This Row],[PIGUID]],"Non applicable",""))))</f>
        <v/>
      </c>
      <c r="Q71" s="63" t="str">
        <f>IF(Checklist48[[#This Row],[N/A]]="Non applicable",INDEX(S2PQ[[Questions de l’étape 2]:[Justification]],MATCH(Checklist48[[#This Row],[RelatedPQ]],S2PQ[S2PQGUID],0),3),"")</f>
        <v/>
      </c>
      <c r="R71" s="22"/>
    </row>
    <row r="72" spans="2:18" ht="168.75" x14ac:dyDescent="0.25">
      <c r="B72" s="63"/>
      <c r="C72" s="63"/>
      <c r="D72" s="64">
        <f>IF(Checklist48[[#This Row],[SGUID]]="",IF(Checklist48[[#This Row],[SSGUID]]="",0,1),1)</f>
        <v>0</v>
      </c>
      <c r="E72" s="63" t="s">
        <v>497</v>
      </c>
      <c r="F72" s="66" t="str">
        <f>_xlfn.IFNA(Checklist48[[#This Row],[RelatedPQ]],"NA")</f>
        <v>NA</v>
      </c>
      <c r="G72" s="63" t="e">
        <f>IF(Checklist48[[#This Row],[PIGUID]]="","",INDEX(S2PQ_relational[],MATCH(Checklist48[[#This Row],[PIGUID&amp;NO]],S2PQ_relational[PIGUID &amp; "NO"],0),2))</f>
        <v>#N/A</v>
      </c>
      <c r="H72" s="66" t="str">
        <f>Checklist48[[#This Row],[PIGUID]]&amp;"NO"</f>
        <v>6p8eHn0JMjasmwCN7u2anSNO</v>
      </c>
      <c r="I72" s="66" t="b">
        <f>IF(Checklist48[[#This Row],[PIGUID]]="","",INDEX(PIs[NA Exempt],MATCH(Checklist48[[#This Row],[PIGUID]],PIs[GUID],0),1))</f>
        <v>0</v>
      </c>
      <c r="J72" s="63" t="str">
        <f>IF(Checklist48[[#This Row],[SGUID]]="",IF(Checklist48[[#This Row],[SSGUID]]="",IF(Checklist48[[#This Row],[PIGUID]]="","",INDEX(PIs[[Column1]:[SS]],MATCH(Checklist48[[#This Row],[PIGUID]],PIs[GUID],0),2)),INDEX(PIs[[Column1]:[SS]],MATCH(Checklist48[[#This Row],[SSGUID]],PIs[SSGUID],0),18)),INDEX(PIs[[Column1]:[SS]],MATCH(Checklist48[[#This Row],[SGUID]],PIs[SGUID],0),14))</f>
        <v>FO 04.03.04</v>
      </c>
      <c r="K72" s="63" t="str">
        <f>IF(Checklist48[[#This Row],[SGUID]]="",IF(Checklist48[[#This Row],[SSGUID]]="",IF(Checklist48[[#This Row],[PIGUID]]="","",INDEX(PIs[[Column1]:[SS]],MATCH(Checklist48[[#This Row],[PIGUID]],PIs[GUID],0),4)),INDEX(PIs[[Column1]:[Ssbody]],MATCH(Checklist48[[#This Row],[SSGUID]],PIs[SSGUID],0),19)),INDEX(PIs[[Column1]:[SS]],MATCH(Checklist48[[#This Row],[SGUID]],PIs[SGUID],0),15))</f>
        <v>Au moins 10 % du volume des substrats employés pour la production ne sont pas de la tourbe. Il existe un plan pour réduire la quantité de tourbe utilisée, et un plan pour employer uniquement de la tourbe provenant de sources responsables.</v>
      </c>
      <c r="L72" s="63" t="str">
        <f>IF(Checklist48[[#This Row],[SGUID]]="",IF(Checklist48[[#This Row],[SSGUID]]="",INDEX(PIs[[Column1]:[SS]],MATCH(Checklist48[[#This Row],[PIGUID]],PIs[GUID],0),6),""),"")</f>
        <v>Il doit exister des preuves qu’au moins 10 % du volume total de matières premières des substrats employés pour la production ne sont pas de la tourbe mais une alternative renouvelable (on entend par renouvelable une source de moins de 50 ans).
Lorsque la substitution n’est pas possible, des documents doivent le justifier.
On entend par tourbe la tourbe extraite du sol (Sphagnum sp.), et non la tourbe de coco ou tout autre type de tourbe.
Les sources de tourbe renouvelables désignent de la tourbe provenant d’une production certifiée, comme la certification Responsibly Produced Peat (RPP).</v>
      </c>
      <c r="M72" s="63" t="str">
        <f>IF(Checklist48[[#This Row],[SSGUID]]="",IF(Checklist48[[#This Row],[PIGUID]]="","",INDEX(PIs[[Column1]:[SS]],MATCH(Checklist48[[#This Row],[PIGUID]],PIs[GUID],0),8)),"")</f>
        <v>Exigence Mineure</v>
      </c>
      <c r="N72" s="22"/>
      <c r="O72" s="22"/>
      <c r="P72" s="63" t="str">
        <f>IF(Checklist48[[#This Row],[ifna]]="NA","",IF(Checklist48[[#This Row],[RelatedPQ]]=0,"",IF(Checklist48[[#This Row],[RelatedPQ]]="","",IF((INDEX(S2PQ_relational[],MATCH(Checklist48[[#This Row],[PIGUID&amp;NO]],S2PQ_relational[PIGUID &amp; "NO"],0),1))=Checklist48[[#This Row],[PIGUID]],"Non applicable",""))))</f>
        <v/>
      </c>
      <c r="Q72" s="63" t="str">
        <f>IF(Checklist48[[#This Row],[N/A]]="Non applicable",INDEX(S2PQ[[Questions de l’étape 2]:[Justification]],MATCH(Checklist48[[#This Row],[RelatedPQ]],S2PQ[S2PQGUID],0),3),"")</f>
        <v/>
      </c>
      <c r="R72" s="22"/>
    </row>
    <row r="73" spans="2:18" ht="33.75" x14ac:dyDescent="0.25">
      <c r="B73" s="63"/>
      <c r="C73" s="63" t="s">
        <v>569</v>
      </c>
      <c r="D73" s="64">
        <f>IF(Checklist48[[#This Row],[SGUID]]="",IF(Checklist48[[#This Row],[SSGUID]]="",0,1),1)</f>
        <v>1</v>
      </c>
      <c r="E73" s="63"/>
      <c r="F73" s="66" t="str">
        <f>_xlfn.IFNA(Checklist48[[#This Row],[RelatedPQ]],"NA")</f>
        <v/>
      </c>
      <c r="G73" s="63" t="str">
        <f>IF(Checklist48[[#This Row],[PIGUID]]="","",INDEX(S2PQ_relational[],MATCH(Checklist48[[#This Row],[PIGUID&amp;NO]],S2PQ_relational[PIGUID &amp; "NO"],0),2))</f>
        <v/>
      </c>
      <c r="H73" s="66" t="str">
        <f>Checklist48[[#This Row],[PIGUID]]&amp;"NO"</f>
        <v>NO</v>
      </c>
      <c r="I73" s="66" t="str">
        <f>IF(Checklist48[[#This Row],[PIGUID]]="","",INDEX(PIs[NA Exempt],MATCH(Checklist48[[#This Row],[PIGUID]],PIs[GUID],0),1))</f>
        <v/>
      </c>
      <c r="J73" s="63" t="str">
        <f>IF(Checklist48[[#This Row],[SGUID]]="",IF(Checklist48[[#This Row],[SSGUID]]="",IF(Checklist48[[#This Row],[PIGUID]]="","",INDEX(PIs[[Column1]:[SS]],MATCH(Checklist48[[#This Row],[PIGUID]],PIs[GUID],0),2)),INDEX(PIs[[Column1]:[SS]],MATCH(Checklist48[[#This Row],[SSGUID]],PIs[SSGUID],0),18)),INDEX(PIs[[Column1]:[SS]],MATCH(Checklist48[[#This Row],[SGUID]],PIs[SGUID],0),14))</f>
        <v>FO 04.04 Besoins nutritionnels</v>
      </c>
      <c r="K73" s="63" t="str">
        <f>IF(Checklist48[[#This Row],[SGUID]]="",IF(Checklist48[[#This Row],[SSGUID]]="",IF(Checklist48[[#This Row],[PIGUID]]="","",INDEX(PIs[[Column1]:[SS]],MATCH(Checklist48[[#This Row],[PIGUID]],PIs[GUID],0),4)),INDEX(PIs[[Column1]:[Ssbody]],MATCH(Checklist48[[#This Row],[SSGUID]],PIs[SSGUID],0),19)),INDEX(PIs[[Column1]:[SS]],MATCH(Checklist48[[#This Row],[SGUID]],PIs[SGUID],0),15))</f>
        <v>-</v>
      </c>
      <c r="L73" s="63" t="str">
        <f>IF(Checklist48[[#This Row],[SGUID]]="",IF(Checklist48[[#This Row],[SSGUID]]="",INDEX(PIs[[Column1]:[SS]],MATCH(Checklist48[[#This Row],[PIGUID]],PIs[GUID],0),6),""),"")</f>
        <v/>
      </c>
      <c r="M73" s="63" t="str">
        <f>IF(Checklist48[[#This Row],[SSGUID]]="",IF(Checklist48[[#This Row],[PIGUID]]="","",INDEX(PIs[[Column1]:[SS]],MATCH(Checklist48[[#This Row],[PIGUID]],PIs[GUID],0),8)),"")</f>
        <v/>
      </c>
      <c r="N73" s="22"/>
      <c r="O73" s="22"/>
      <c r="P73" s="63" t="str">
        <f>IF(Checklist48[[#This Row],[ifna]]="NA","",IF(Checklist48[[#This Row],[RelatedPQ]]=0,"",IF(Checklist48[[#This Row],[RelatedPQ]]="","",IF((INDEX(S2PQ_relational[],MATCH(Checklist48[[#This Row],[PIGUID&amp;NO]],S2PQ_relational[PIGUID &amp; "NO"],0),1))=Checklist48[[#This Row],[PIGUID]],"Non applicable",""))))</f>
        <v/>
      </c>
      <c r="Q73" s="63" t="str">
        <f>IF(Checklist48[[#This Row],[N/A]]="Non applicable",INDEX(S2PQ[[Questions de l’étape 2]:[Justification]],MATCH(Checklist48[[#This Row],[RelatedPQ]],S2PQ[S2PQGUID],0),3),"")</f>
        <v/>
      </c>
      <c r="R73" s="22"/>
    </row>
    <row r="74" spans="2:18" ht="225" x14ac:dyDescent="0.25">
      <c r="B74" s="63"/>
      <c r="C74" s="63"/>
      <c r="D74" s="64">
        <f>IF(Checklist48[[#This Row],[SGUID]]="",IF(Checklist48[[#This Row],[SSGUID]]="",0,1),1)</f>
        <v>0</v>
      </c>
      <c r="E74" s="63" t="s">
        <v>563</v>
      </c>
      <c r="F74" s="66" t="str">
        <f>_xlfn.IFNA(Checklist48[[#This Row],[RelatedPQ]],"NA")</f>
        <v>NA</v>
      </c>
      <c r="G74" s="63" t="e">
        <f>IF(Checklist48[[#This Row],[PIGUID]]="","",INDEX(S2PQ_relational[],MATCH(Checklist48[[#This Row],[PIGUID&amp;NO]],S2PQ_relational[PIGUID &amp; "NO"],0),2))</f>
        <v>#N/A</v>
      </c>
      <c r="H74" s="66" t="str">
        <f>Checklist48[[#This Row],[PIGUID]]&amp;"NO"</f>
        <v>7hMevDUzptlKptbCXwxgERNO</v>
      </c>
      <c r="I74" s="66" t="b">
        <f>IF(Checklist48[[#This Row],[PIGUID]]="","",INDEX(PIs[NA Exempt],MATCH(Checklist48[[#This Row],[PIGUID]],PIs[GUID],0),1))</f>
        <v>0</v>
      </c>
      <c r="J74" s="63" t="str">
        <f>IF(Checklist48[[#This Row],[SGUID]]="",IF(Checklist48[[#This Row],[SSGUID]]="",IF(Checklist48[[#This Row],[PIGUID]]="","",INDEX(PIs[[Column1]:[SS]],MATCH(Checklist48[[#This Row],[PIGUID]],PIs[GUID],0),2)),INDEX(PIs[[Column1]:[SS]],MATCH(Checklist48[[#This Row],[SSGUID]],PIs[SSGUID],0),18)),INDEX(PIs[[Column1]:[SS]],MATCH(Checklist48[[#This Row],[SGUID]],PIs[SGUID],0),14))</f>
        <v>FO 04.04.01</v>
      </c>
      <c r="K74" s="63" t="str">
        <f>IF(Checklist48[[#This Row],[SGUID]]="",IF(Checklist48[[#This Row],[SSGUID]]="",IF(Checklist48[[#This Row],[PIGUID]]="","",INDEX(PIs[[Column1]:[SS]],MATCH(Checklist48[[#This Row],[PIGUID]],PIs[GUID],0),4)),INDEX(PIs[[Column1]:[Ssbody]],MATCH(Checklist48[[#This Row],[SSGUID]],PIs[SSGUID],0),19)),INDEX(PIs[[Column1]:[SS]],MATCH(Checklist48[[#This Row],[SGUID]],PIs[SGUID],0),15))</f>
        <v>L’application d’engrais tient compte des besoins des cultures et de l’apport en nutriments des engrais, en vue de limiter les pertes de nutriments.</v>
      </c>
      <c r="L74" s="63" t="str">
        <f>IF(Checklist48[[#This Row],[SGUID]]="",IF(Checklist48[[#This Row],[SSGUID]]="",INDEX(PIs[[Column1]:[SS]],MATCH(Checklist48[[#This Row],[PIGUID]],PIs[GUID],0),6),""),"")</f>
        <v>Le producteur doit établir un programme d’application de l’engrais (date et heure, fréquence et quantité) afin de limiter les pertes de nutriments. Le programme doit tenir compte :
\- Des besoins nutritionnels des cultures
\- De l’apport en nutriments des applications d’engrais, notamment les amendements organiques et l’eau d’irrigation
\- Du maintien de la fertilité des sols
Des résultats d’analyses et/ou des éléments de documentation propres à la culture pratiquée doivent être disponibles pour servir de preuve.
Le producteur doit réaliser des calculs au moins une fois pour chaque culture individuelle récoltée, et à un intervalle régulier approprié (par ex., toutes les deux semaines dans les systèmes clos) pour les cultures récoltées en continu. (Les analyses peuvent être réalisées avec des équipements disponibles sur l’exploitation ou des kits mobiles.)</v>
      </c>
      <c r="M74" s="63" t="str">
        <f>IF(Checklist48[[#This Row],[SSGUID]]="",IF(Checklist48[[#This Row],[PIGUID]]="","",INDEX(PIs[[Column1]:[SS]],MATCH(Checklist48[[#This Row],[PIGUID]],PIs[GUID],0),8)),"")</f>
        <v>Exigence Mineure</v>
      </c>
      <c r="N74" s="22"/>
      <c r="O74" s="22"/>
      <c r="P74" s="63" t="str">
        <f>IF(Checklist48[[#This Row],[ifna]]="NA","",IF(Checklist48[[#This Row],[RelatedPQ]]=0,"",IF(Checklist48[[#This Row],[RelatedPQ]]="","",IF((INDEX(S2PQ_relational[],MATCH(Checklist48[[#This Row],[PIGUID&amp;NO]],S2PQ_relational[PIGUID &amp; "NO"],0),1))=Checklist48[[#This Row],[PIGUID]],"Non applicable",""))))</f>
        <v/>
      </c>
      <c r="Q74" s="63" t="str">
        <f>IF(Checklist48[[#This Row],[N/A]]="Non applicable",INDEX(S2PQ[[Questions de l’étape 2]:[Justification]],MATCH(Checklist48[[#This Row],[RelatedPQ]],S2PQ[S2PQGUID],0),3),"")</f>
        <v/>
      </c>
      <c r="R74" s="22"/>
    </row>
    <row r="75" spans="2:18" ht="33.75" x14ac:dyDescent="0.25">
      <c r="B75" s="63"/>
      <c r="C75" s="63" t="s">
        <v>223</v>
      </c>
      <c r="D75" s="64">
        <f>IF(Checklist48[[#This Row],[SGUID]]="",IF(Checklist48[[#This Row],[SSGUID]]="",0,1),1)</f>
        <v>1</v>
      </c>
      <c r="E75" s="63"/>
      <c r="F75" s="66" t="str">
        <f>_xlfn.IFNA(Checklist48[[#This Row],[RelatedPQ]],"NA")</f>
        <v/>
      </c>
      <c r="G75" s="63" t="str">
        <f>IF(Checklist48[[#This Row],[PIGUID]]="","",INDEX(S2PQ_relational[],MATCH(Checklist48[[#This Row],[PIGUID&amp;NO]],S2PQ_relational[PIGUID &amp; "NO"],0),2))</f>
        <v/>
      </c>
      <c r="H75" s="66" t="str">
        <f>Checklist48[[#This Row],[PIGUID]]&amp;"NO"</f>
        <v>NO</v>
      </c>
      <c r="I75" s="66" t="str">
        <f>IF(Checklist48[[#This Row],[PIGUID]]="","",INDEX(PIs[NA Exempt],MATCH(Checklist48[[#This Row],[PIGUID]],PIs[GUID],0),1))</f>
        <v/>
      </c>
      <c r="J75" s="63" t="str">
        <f>IF(Checklist48[[#This Row],[SGUID]]="",IF(Checklist48[[#This Row],[SSGUID]]="",IF(Checklist48[[#This Row],[PIGUID]]="","",INDEX(PIs[[Column1]:[SS]],MATCH(Checklist48[[#This Row],[PIGUID]],PIs[GUID],0),2)),INDEX(PIs[[Column1]:[SS]],MATCH(Checklist48[[#This Row],[SSGUID]],PIs[SSGUID],0),18)),INDEX(PIs[[Column1]:[SS]],MATCH(Checklist48[[#This Row],[SGUID]],PIs[SGUID],0),14))</f>
        <v>FO 04.05 Teneur en nutriments</v>
      </c>
      <c r="K75" s="63" t="str">
        <f>IF(Checklist48[[#This Row],[SGUID]]="",IF(Checklist48[[#This Row],[SSGUID]]="",IF(Checklist48[[#This Row],[PIGUID]]="","",INDEX(PIs[[Column1]:[SS]],MATCH(Checklist48[[#This Row],[PIGUID]],PIs[GUID],0),4)),INDEX(PIs[[Column1]:[Ssbody]],MATCH(Checklist48[[#This Row],[SSGUID]],PIs[SSGUID],0),19)),INDEX(PIs[[Column1]:[SS]],MATCH(Checklist48[[#This Row],[SGUID]],PIs[SGUID],0),15))</f>
        <v>-</v>
      </c>
      <c r="L75" s="63" t="str">
        <f>IF(Checklist48[[#This Row],[SGUID]]="",IF(Checklist48[[#This Row],[SSGUID]]="",INDEX(PIs[[Column1]:[SS]],MATCH(Checklist48[[#This Row],[PIGUID]],PIs[GUID],0),6),""),"")</f>
        <v/>
      </c>
      <c r="M75" s="63" t="str">
        <f>IF(Checklist48[[#This Row],[SSGUID]]="",IF(Checklist48[[#This Row],[PIGUID]]="","",INDEX(PIs[[Column1]:[SS]],MATCH(Checklist48[[#This Row],[PIGUID]],PIs[GUID],0),8)),"")</f>
        <v/>
      </c>
      <c r="N75" s="22"/>
      <c r="O75" s="22"/>
      <c r="P75" s="63" t="str">
        <f>IF(Checklist48[[#This Row],[ifna]]="NA","",IF(Checklist48[[#This Row],[RelatedPQ]]=0,"",IF(Checklist48[[#This Row],[RelatedPQ]]="","",IF((INDEX(S2PQ_relational[],MATCH(Checklist48[[#This Row],[PIGUID&amp;NO]],S2PQ_relational[PIGUID &amp; "NO"],0),1))=Checklist48[[#This Row],[PIGUID]],"Non applicable",""))))</f>
        <v/>
      </c>
      <c r="Q75" s="63" t="str">
        <f>IF(Checklist48[[#This Row],[N/A]]="Non applicable",INDEX(S2PQ[[Questions de l’étape 2]:[Justification]],MATCH(Checklist48[[#This Row],[RelatedPQ]],S2PQ[S2PQGUID],0),3),"")</f>
        <v/>
      </c>
      <c r="R75" s="22"/>
    </row>
    <row r="76" spans="2:18" ht="90" x14ac:dyDescent="0.25">
      <c r="B76" s="63"/>
      <c r="C76" s="63"/>
      <c r="D76" s="64">
        <f>IF(Checklist48[[#This Row],[SGUID]]="",IF(Checklist48[[#This Row],[SSGUID]]="",0,1),1)</f>
        <v>0</v>
      </c>
      <c r="E76" s="63" t="s">
        <v>217</v>
      </c>
      <c r="F76" s="66" t="str">
        <f>_xlfn.IFNA(Checklist48[[#This Row],[RelatedPQ]],"NA")</f>
        <v>NA</v>
      </c>
      <c r="G76" s="63" t="e">
        <f>IF(Checklist48[[#This Row],[PIGUID]]="","",INDEX(S2PQ_relational[],MATCH(Checklist48[[#This Row],[PIGUID&amp;NO]],S2PQ_relational[PIGUID &amp; "NO"],0),2))</f>
        <v>#N/A</v>
      </c>
      <c r="H76" s="66" t="str">
        <f>Checklist48[[#This Row],[PIGUID]]&amp;"NO"</f>
        <v>6PgJUOQP7XxD6372lBM8lXNO</v>
      </c>
      <c r="I76" s="66" t="b">
        <f>IF(Checklist48[[#This Row],[PIGUID]]="","",INDEX(PIs[NA Exempt],MATCH(Checklist48[[#This Row],[PIGUID]],PIs[GUID],0),1))</f>
        <v>0</v>
      </c>
      <c r="J76" s="63" t="str">
        <f>IF(Checklist48[[#This Row],[SGUID]]="",IF(Checklist48[[#This Row],[SSGUID]]="",IF(Checklist48[[#This Row],[PIGUID]]="","",INDEX(PIs[[Column1]:[SS]],MATCH(Checklist48[[#This Row],[PIGUID]],PIs[GUID],0),2)),INDEX(PIs[[Column1]:[SS]],MATCH(Checklist48[[#This Row],[SSGUID]],PIs[SSGUID],0),18)),INDEX(PIs[[Column1]:[SS]],MATCH(Checklist48[[#This Row],[SGUID]],PIs[SGUID],0),14))</f>
        <v>FO 04.05.01</v>
      </c>
      <c r="K76" s="63" t="str">
        <f>IF(Checklist48[[#This Row],[SGUID]]="",IF(Checklist48[[#This Row],[SSGUID]]="",IF(Checklist48[[#This Row],[PIGUID]]="","",INDEX(PIs[[Column1]:[SS]],MATCH(Checklist48[[#This Row],[PIGUID]],PIs[GUID],0),4)),INDEX(PIs[[Column1]:[Ssbody]],MATCH(Checklist48[[#This Row],[SSGUID]],PIs[SSGUID],0),19)),INDEX(PIs[[Column1]:[SS]],MATCH(Checklist48[[#This Row],[SGUID]],PIs[SGUID],0),15))</f>
        <v>La teneur en azote, phosphore et potassium des engrais appliqués est connue.</v>
      </c>
      <c r="L76" s="63" t="str">
        <f>IF(Checklist48[[#This Row],[SGUID]]="",IF(Checklist48[[#This Row],[SSGUID]]="",INDEX(PIs[[Column1]:[SS]],MATCH(Checklist48[[#This Row],[PIGUID]],PIs[GUID],0),6),""),"")</f>
        <v>Des preuves écrites/étiquettes spécifiant la teneur en nutriments majeurs (ou des valeurs standards reconnues) doivent être disponibles pour tous les engrais (organiques et inorganiques) utilisés sur les cultures enregistrées au cours des 24 derniers mois. Dans le cas du premier audit, les enregistrements des trois derniers mois devraient être disponibles.</v>
      </c>
      <c r="M76" s="63" t="str">
        <f>IF(Checklist48[[#This Row],[SSGUID]]="",IF(Checklist48[[#This Row],[PIGUID]]="","",INDEX(PIs[[Column1]:[SS]],MATCH(Checklist48[[#This Row],[PIGUID]],PIs[GUID],0),8)),"")</f>
        <v>Exigence Mineure</v>
      </c>
      <c r="N76" s="22"/>
      <c r="O76" s="22"/>
      <c r="P76" s="63" t="str">
        <f>IF(Checklist48[[#This Row],[ifna]]="NA","",IF(Checklist48[[#This Row],[RelatedPQ]]=0,"",IF(Checklist48[[#This Row],[RelatedPQ]]="","",IF((INDEX(S2PQ_relational[],MATCH(Checklist48[[#This Row],[PIGUID&amp;NO]],S2PQ_relational[PIGUID &amp; "NO"],0),1))=Checklist48[[#This Row],[PIGUID]],"Non applicable",""))))</f>
        <v/>
      </c>
      <c r="Q76" s="63" t="str">
        <f>IF(Checklist48[[#This Row],[N/A]]="Non applicable",INDEX(S2PQ[[Questions de l’étape 2]:[Justification]],MATCH(Checklist48[[#This Row],[RelatedPQ]],S2PQ[S2PQGUID],0),3),"")</f>
        <v/>
      </c>
      <c r="R76" s="22"/>
    </row>
    <row r="77" spans="2:18" ht="78.75" x14ac:dyDescent="0.25">
      <c r="B77" s="63"/>
      <c r="C77" s="63"/>
      <c r="D77" s="64">
        <f>IF(Checklist48[[#This Row],[SGUID]]="",IF(Checklist48[[#This Row],[SSGUID]]="",0,1),1)</f>
        <v>0</v>
      </c>
      <c r="E77" s="63" t="s">
        <v>533</v>
      </c>
      <c r="F77" s="66" t="str">
        <f>_xlfn.IFNA(Checklist48[[#This Row],[RelatedPQ]],"NA")</f>
        <v>NA</v>
      </c>
      <c r="G77" s="63" t="e">
        <f>IF(Checklist48[[#This Row],[PIGUID]]="","",INDEX(S2PQ_relational[],MATCH(Checklist48[[#This Row],[PIGUID&amp;NO]],S2PQ_relational[PIGUID &amp; "NO"],0),2))</f>
        <v>#N/A</v>
      </c>
      <c r="H77" s="66" t="str">
        <f>Checklist48[[#This Row],[PIGUID]]&amp;"NO"</f>
        <v>5mSlaOszUEHd0BAbqSmBbWNO</v>
      </c>
      <c r="I77" s="66" t="b">
        <f>IF(Checklist48[[#This Row],[PIGUID]]="","",INDEX(PIs[NA Exempt],MATCH(Checklist48[[#This Row],[PIGUID]],PIs[GUID],0),1))</f>
        <v>0</v>
      </c>
      <c r="J77" s="63" t="str">
        <f>IF(Checklist48[[#This Row],[SGUID]]="",IF(Checklist48[[#This Row],[SSGUID]]="",IF(Checklist48[[#This Row],[PIGUID]]="","",INDEX(PIs[[Column1]:[SS]],MATCH(Checklist48[[#This Row],[PIGUID]],PIs[GUID],0),2)),INDEX(PIs[[Column1]:[SS]],MATCH(Checklist48[[#This Row],[SSGUID]],PIs[SSGUID],0),18)),INDEX(PIs[[Column1]:[SS]],MATCH(Checklist48[[#This Row],[SGUID]],PIs[SGUID],0),14))</f>
        <v>FO 04.05.02</v>
      </c>
      <c r="K77" s="63" t="str">
        <f>IF(Checklist48[[#This Row],[SGUID]]="",IF(Checklist48[[#This Row],[SSGUID]]="",IF(Checklist48[[#This Row],[PIGUID]]="","",INDEX(PIs[[Column1]:[SS]],MATCH(Checklist48[[#This Row],[PIGUID]],PIs[GUID],0),4)),INDEX(PIs[[Column1]:[Ssbody]],MATCH(Checklist48[[#This Row],[SSGUID]],PIs[SSGUID],0),19)),INDEX(PIs[[Column1]:[SS]],MATCH(Checklist48[[#This Row],[SGUID]],PIs[SGUID],0),15))</f>
        <v>Les engrais inorganiques sont accompagnés de documents précisant leur composition chimique, notamment leur teneur en métaux lourds.</v>
      </c>
      <c r="L77" s="63" t="str">
        <f>IF(Checklist48[[#This Row],[SGUID]]="",IF(Checklist48[[#This Row],[SSGUID]]="",INDEX(PIs[[Column1]:[SS]],MATCH(Checklist48[[#This Row],[PIGUID]],PIs[GUID],0),6),""),"")</f>
        <v>Des preuves écrites détaillant la composition chimique, notamment la teneur en métaux lourds, doivent être disponibles pour tous les engrais inorganiques employés sur les cultures inscrites au cours des 12 derniers mois. Dans le cas du premier audit, les enregistrements des trois derniers mois devraient être disponibles.</v>
      </c>
      <c r="M77" s="63" t="str">
        <f>IF(Checklist48[[#This Row],[SSGUID]]="",IF(Checklist48[[#This Row],[PIGUID]]="","",INDEX(PIs[[Column1]:[SS]],MATCH(Checklist48[[#This Row],[PIGUID]],PIs[GUID],0),8)),"")</f>
        <v>Exigence Mineure</v>
      </c>
      <c r="N77" s="22"/>
      <c r="O77" s="22"/>
      <c r="P77" s="63" t="str">
        <f>IF(Checklist48[[#This Row],[ifna]]="NA","",IF(Checklist48[[#This Row],[RelatedPQ]]=0,"",IF(Checklist48[[#This Row],[RelatedPQ]]="","",IF((INDEX(S2PQ_relational[],MATCH(Checklist48[[#This Row],[PIGUID&amp;NO]],S2PQ_relational[PIGUID &amp; "NO"],0),1))=Checklist48[[#This Row],[PIGUID]],"Non applicable",""))))</f>
        <v/>
      </c>
      <c r="Q77" s="63" t="str">
        <f>IF(Checklist48[[#This Row],[N/A]]="Non applicable",INDEX(S2PQ[[Questions de l’étape 2]:[Justification]],MATCH(Checklist48[[#This Row],[RelatedPQ]],S2PQ[S2PQGUID],0),3),"")</f>
        <v/>
      </c>
      <c r="R77" s="22"/>
    </row>
    <row r="78" spans="2:18" ht="202.5" x14ac:dyDescent="0.25">
      <c r="B78" s="63"/>
      <c r="C78" s="63"/>
      <c r="D78" s="64">
        <f>IF(Checklist48[[#This Row],[SGUID]]="",IF(Checklist48[[#This Row],[SSGUID]]="",0,1),1)</f>
        <v>0</v>
      </c>
      <c r="E78" s="63" t="s">
        <v>850</v>
      </c>
      <c r="F78" s="66" t="str">
        <f>_xlfn.IFNA(Checklist48[[#This Row],[RelatedPQ]],"NA")</f>
        <v>NA</v>
      </c>
      <c r="G78" s="63" t="e">
        <f>IF(Checklist48[[#This Row],[PIGUID]]="","",INDEX(S2PQ_relational[],MATCH(Checklist48[[#This Row],[PIGUID&amp;NO]],S2PQ_relational[PIGUID &amp; "NO"],0),2))</f>
        <v>#N/A</v>
      </c>
      <c r="H78" s="66" t="str">
        <f>Checklist48[[#This Row],[PIGUID]]&amp;"NO"</f>
        <v>4EKmI6V90BbBRZN1zYfwg6NO</v>
      </c>
      <c r="I78" s="66" t="b">
        <f>IF(Checklist48[[#This Row],[PIGUID]]="","",INDEX(PIs[NA Exempt],MATCH(Checklist48[[#This Row],[PIGUID]],PIs[GUID],0),1))</f>
        <v>0</v>
      </c>
      <c r="J78" s="63" t="str">
        <f>IF(Checklist48[[#This Row],[SGUID]]="",IF(Checklist48[[#This Row],[SSGUID]]="",IF(Checklist48[[#This Row],[PIGUID]]="","",INDEX(PIs[[Column1]:[SS]],MATCH(Checklist48[[#This Row],[PIGUID]],PIs[GUID],0),2)),INDEX(PIs[[Column1]:[SS]],MATCH(Checklist48[[#This Row],[SSGUID]],PIs[SSGUID],0),18)),INDEX(PIs[[Column1]:[SS]],MATCH(Checklist48[[#This Row],[SGUID]],PIs[SGUID],0),14))</f>
        <v>FO 04.05.03</v>
      </c>
      <c r="K78" s="63"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pour les engrais organiques est menée en fonction de l’utilisation prévue.</v>
      </c>
      <c r="L78" s="63" t="str">
        <f>IF(Checklist48[[#This Row],[SGUID]]="",IF(Checklist48[[#This Row],[SSGUID]]="",INDEX(PIs[[Column1]:[SS]],MATCH(Checklist48[[#This Row],[PIGUID]],PIs[GUID],0),6),""),"")</f>
        <v>Une évaluation des risques doit être menée pour les engrais organiques, en couvrant la nature des cultures, la santé des travailleurs et l’environnement. Elle doit inclure les éléments suivants :
\- Le type d’engrais organique
\- La Méthode de traitement pour obtenir (stabiliser) l’engrais organique
\- Les contaminations microbiennes (agents pathogènes pour les plantes et les humains)
\- La teneur en mauvaises herbes/semences
\- La teneur en métaux lourds
Ceci s’applique également aux substrats provenant des usines de biogaz.
Dans le cas des engrais organiques disponibles dans le commerce, les documents, certificats de qualité et détails de la composition peuvent remplacer une évaluation des risques.</v>
      </c>
      <c r="M78" s="63" t="str">
        <f>IF(Checklist48[[#This Row],[SSGUID]]="",IF(Checklist48[[#This Row],[PIGUID]]="","",INDEX(PIs[[Column1]:[SS]],MATCH(Checklist48[[#This Row],[PIGUID]],PIs[GUID],0),8)),"")</f>
        <v>Exigence Mineure</v>
      </c>
      <c r="N78" s="22"/>
      <c r="O78" s="22"/>
      <c r="P78" s="63" t="str">
        <f>IF(Checklist48[[#This Row],[ifna]]="NA","",IF(Checklist48[[#This Row],[RelatedPQ]]=0,"",IF(Checklist48[[#This Row],[RelatedPQ]]="","",IF((INDEX(S2PQ_relational[],MATCH(Checklist48[[#This Row],[PIGUID&amp;NO]],S2PQ_relational[PIGUID &amp; "NO"],0),1))=Checklist48[[#This Row],[PIGUID]],"Non applicable",""))))</f>
        <v/>
      </c>
      <c r="Q78" s="63" t="str">
        <f>IF(Checklist48[[#This Row],[N/A]]="Non applicable",INDEX(S2PQ[[Questions de l’étape 2]:[Justification]],MATCH(Checklist48[[#This Row],[RelatedPQ]],S2PQ[S2PQGUID],0),3),"")</f>
        <v/>
      </c>
      <c r="R78" s="22"/>
    </row>
    <row r="79" spans="2:18" ht="78.75" x14ac:dyDescent="0.25">
      <c r="B79" s="63"/>
      <c r="C79" s="63"/>
      <c r="D79" s="64">
        <f>IF(Checklist48[[#This Row],[SGUID]]="",IF(Checklist48[[#This Row],[SSGUID]]="",0,1),1)</f>
        <v>0</v>
      </c>
      <c r="E79" s="63" t="s">
        <v>838</v>
      </c>
      <c r="F79" s="66" t="str">
        <f>_xlfn.IFNA(Checklist48[[#This Row],[RelatedPQ]],"NA")</f>
        <v>NA</v>
      </c>
      <c r="G79" s="63" t="e">
        <f>IF(Checklist48[[#This Row],[PIGUID]]="","",INDEX(S2PQ_relational[],MATCH(Checklist48[[#This Row],[PIGUID&amp;NO]],S2PQ_relational[PIGUID &amp; "NO"],0),2))</f>
        <v>#N/A</v>
      </c>
      <c r="H79" s="66" t="str">
        <f>Checklist48[[#This Row],[PIGUID]]&amp;"NO"</f>
        <v>1JT3rh2ZAKh85BfXXhPzg9NO</v>
      </c>
      <c r="I79" s="66" t="b">
        <f>IF(Checklist48[[#This Row],[PIGUID]]="","",INDEX(PIs[NA Exempt],MATCH(Checklist48[[#This Row],[PIGUID]],PIs[GUID],0),1))</f>
        <v>0</v>
      </c>
      <c r="J79" s="63" t="str">
        <f>IF(Checklist48[[#This Row],[SGUID]]="",IF(Checklist48[[#This Row],[SSGUID]]="",IF(Checklist48[[#This Row],[PIGUID]]="","",INDEX(PIs[[Column1]:[SS]],MATCH(Checklist48[[#This Row],[PIGUID]],PIs[GUID],0),2)),INDEX(PIs[[Column1]:[SS]],MATCH(Checklist48[[#This Row],[SSGUID]],PIs[SSGUID],0),18)),INDEX(PIs[[Column1]:[SS]],MATCH(Checklist48[[#This Row],[SGUID]],PIs[SGUID],0),14))</f>
        <v>FO 04.05.04</v>
      </c>
      <c r="K79" s="63" t="str">
        <f>IF(Checklist48[[#This Row],[SGUID]]="",IF(Checklist48[[#This Row],[SSGUID]]="",IF(Checklist48[[#This Row],[PIGUID]]="","",INDEX(PIs[[Column1]:[SS]],MATCH(Checklist48[[#This Row],[PIGUID]],PIs[GUID],0),4)),INDEX(PIs[[Column1]:[Ssbody]],MATCH(Checklist48[[#This Row],[SSGUID]],PIs[SSGUID],0),19)),INDEX(PIs[[Column1]:[SS]],MATCH(Checklist48[[#This Row],[SGUID]],PIs[SGUID],0),15))</f>
        <v>Il est interdit d’utiliser des boues d’épuration d’origine humaine sur l’exploitation.</v>
      </c>
      <c r="L79" s="63" t="str">
        <f>IF(Checklist48[[#This Row],[SGUID]]="",IF(Checklist48[[#This Row],[SSGUID]]="",INDEX(PIs[[Column1]:[SS]],MATCH(Checklist48[[#This Row],[PIGUID]],PIs[GUID],0),6),""),"")</f>
        <v>Les boues d’épuration d’origine humaine ne doivent jamais être utilisées pour la production de cultures inscrites. L’utilisation de boues d’épuration d’origine humaine, qu’elles aient été compostées ou incorporées à un produit du commerce, n’est pas autorisée, même si la réglementation en vigueur le permet.</v>
      </c>
      <c r="M79" s="63" t="str">
        <f>IF(Checklist48[[#This Row],[SSGUID]]="",IF(Checklist48[[#This Row],[PIGUID]]="","",INDEX(PIs[[Column1]:[SS]],MATCH(Checklist48[[#This Row],[PIGUID]],PIs[GUID],0),8)),"")</f>
        <v>Exigence Majeure</v>
      </c>
      <c r="N79" s="22"/>
      <c r="O79" s="22"/>
      <c r="P79" s="63" t="str">
        <f>IF(Checklist48[[#This Row],[ifna]]="NA","",IF(Checklist48[[#This Row],[RelatedPQ]]=0,"",IF(Checklist48[[#This Row],[RelatedPQ]]="","",IF((INDEX(S2PQ_relational[],MATCH(Checklist48[[#This Row],[PIGUID&amp;NO]],S2PQ_relational[PIGUID &amp; "NO"],0),1))=Checklist48[[#This Row],[PIGUID]],"Non applicable",""))))</f>
        <v/>
      </c>
      <c r="Q79" s="63" t="str">
        <f>IF(Checklist48[[#This Row],[N/A]]="Non applicable",INDEX(S2PQ[[Questions de l’étape 2]:[Justification]],MATCH(Checklist48[[#This Row],[RelatedPQ]],S2PQ[S2PQGUID],0),3),"")</f>
        <v/>
      </c>
      <c r="R79" s="22"/>
    </row>
    <row r="80" spans="2:18" ht="33.75" x14ac:dyDescent="0.25">
      <c r="B80" s="63"/>
      <c r="C80" s="63" t="s">
        <v>837</v>
      </c>
      <c r="D80" s="64">
        <f>IF(Checklist48[[#This Row],[SGUID]]="",IF(Checklist48[[#This Row],[SSGUID]]="",0,1),1)</f>
        <v>1</v>
      </c>
      <c r="E80" s="63"/>
      <c r="F80" s="66" t="str">
        <f>_xlfn.IFNA(Checklist48[[#This Row],[RelatedPQ]],"NA")</f>
        <v/>
      </c>
      <c r="G80" s="63" t="str">
        <f>IF(Checklist48[[#This Row],[PIGUID]]="","",INDEX(S2PQ_relational[],MATCH(Checklist48[[#This Row],[PIGUID&amp;NO]],S2PQ_relational[PIGUID &amp; "NO"],0),2))</f>
        <v/>
      </c>
      <c r="H80" s="66" t="str">
        <f>Checklist48[[#This Row],[PIGUID]]&amp;"NO"</f>
        <v>NO</v>
      </c>
      <c r="I80" s="66" t="str">
        <f>IF(Checklist48[[#This Row],[PIGUID]]="","",INDEX(PIs[NA Exempt],MATCH(Checklist48[[#This Row],[PIGUID]],PIs[GUID],0),1))</f>
        <v/>
      </c>
      <c r="J80" s="63" t="str">
        <f>IF(Checklist48[[#This Row],[SGUID]]="",IF(Checklist48[[#This Row],[SSGUID]]="",IF(Checklist48[[#This Row],[PIGUID]]="","",INDEX(PIs[[Column1]:[SS]],MATCH(Checklist48[[#This Row],[PIGUID]],PIs[GUID],0),2)),INDEX(PIs[[Column1]:[SS]],MATCH(Checklist48[[#This Row],[SSGUID]],PIs[SSGUID],0),18)),INDEX(PIs[[Column1]:[SS]],MATCH(Checklist48[[#This Row],[SGUID]],PIs[SGUID],0),14))</f>
        <v>FO 04.06 Enregistrements d’application</v>
      </c>
      <c r="K80" s="63" t="str">
        <f>IF(Checklist48[[#This Row],[SGUID]]="",IF(Checklist48[[#This Row],[SSGUID]]="",IF(Checklist48[[#This Row],[PIGUID]]="","",INDEX(PIs[[Column1]:[SS]],MATCH(Checklist48[[#This Row],[PIGUID]],PIs[GUID],0),4)),INDEX(PIs[[Column1]:[Ssbody]],MATCH(Checklist48[[#This Row],[SSGUID]],PIs[SSGUID],0),19)),INDEX(PIs[[Column1]:[SS]],MATCH(Checklist48[[#This Row],[SGUID]],PIs[SGUID],0),15))</f>
        <v>-</v>
      </c>
      <c r="L80" s="63" t="str">
        <f>IF(Checklist48[[#This Row],[SGUID]]="",IF(Checklist48[[#This Row],[SSGUID]]="",INDEX(PIs[[Column1]:[SS]],MATCH(Checklist48[[#This Row],[PIGUID]],PIs[GUID],0),6),""),"")</f>
        <v/>
      </c>
      <c r="M80" s="63" t="str">
        <f>IF(Checklist48[[#This Row],[SSGUID]]="",IF(Checklist48[[#This Row],[PIGUID]]="","",INDEX(PIs[[Column1]:[SS]],MATCH(Checklist48[[#This Row],[PIGUID]],PIs[GUID],0),8)),"")</f>
        <v/>
      </c>
      <c r="N80" s="22"/>
      <c r="O80" s="22"/>
      <c r="P80" s="63" t="str">
        <f>IF(Checklist48[[#This Row],[ifna]]="NA","",IF(Checklist48[[#This Row],[RelatedPQ]]=0,"",IF(Checklist48[[#This Row],[RelatedPQ]]="","",IF((INDEX(S2PQ_relational[],MATCH(Checklist48[[#This Row],[PIGUID&amp;NO]],S2PQ_relational[PIGUID &amp; "NO"],0),1))=Checklist48[[#This Row],[PIGUID]],"Non applicable",""))))</f>
        <v/>
      </c>
      <c r="Q80" s="63" t="str">
        <f>IF(Checklist48[[#This Row],[N/A]]="Non applicable",INDEX(S2PQ[[Questions de l’étape 2]:[Justification]],MATCH(Checklist48[[#This Row],[RelatedPQ]],S2PQ[S2PQGUID],0),3),"")</f>
        <v/>
      </c>
      <c r="R80" s="22"/>
    </row>
    <row r="81" spans="2:18" ht="135" x14ac:dyDescent="0.25">
      <c r="B81" s="63"/>
      <c r="C81" s="63"/>
      <c r="D81" s="64">
        <f>IF(Checklist48[[#This Row],[SGUID]]="",IF(Checklist48[[#This Row],[SSGUID]]="",0,1),1)</f>
        <v>0</v>
      </c>
      <c r="E81" s="63" t="s">
        <v>831</v>
      </c>
      <c r="F81" s="66" t="str">
        <f>_xlfn.IFNA(Checklist48[[#This Row],[RelatedPQ]],"NA")</f>
        <v>NA</v>
      </c>
      <c r="G81" s="63" t="e">
        <f>IF(Checklist48[[#This Row],[PIGUID]]="","",INDEX(S2PQ_relational[],MATCH(Checklist48[[#This Row],[PIGUID&amp;NO]],S2PQ_relational[PIGUID &amp; "NO"],0),2))</f>
        <v>#N/A</v>
      </c>
      <c r="H81" s="66" t="str">
        <f>Checklist48[[#This Row],[PIGUID]]&amp;"NO"</f>
        <v>6zj2erHsaBPCe0HuXQW3S1NO</v>
      </c>
      <c r="I81" s="66" t="b">
        <f>IF(Checklist48[[#This Row],[PIGUID]]="","",INDEX(PIs[NA Exempt],MATCH(Checklist48[[#This Row],[PIGUID]],PIs[GUID],0),1))</f>
        <v>0</v>
      </c>
      <c r="J81" s="63" t="str">
        <f>IF(Checklist48[[#This Row],[SGUID]]="",IF(Checklist48[[#This Row],[SSGUID]]="",IF(Checklist48[[#This Row],[PIGUID]]="","",INDEX(PIs[[Column1]:[SS]],MATCH(Checklist48[[#This Row],[PIGUID]],PIs[GUID],0),2)),INDEX(PIs[[Column1]:[SS]],MATCH(Checklist48[[#This Row],[SSGUID]],PIs[SSGUID],0),18)),INDEX(PIs[[Column1]:[SS]],MATCH(Checklist48[[#This Row],[SGUID]],PIs[SGUID],0),14))</f>
        <v>FO 04.06.01</v>
      </c>
      <c r="K81" s="63"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à jour sont conservés pour toutes les applications d’engrais et de biostimulants.</v>
      </c>
      <c r="L81" s="63" t="str">
        <f>IF(Checklist48[[#This Row],[SGUID]]="",IF(Checklist48[[#This Row],[SSGUID]]="",INDEX(PIs[[Column1]:[SS]],MATCH(Checklist48[[#This Row],[PIGUID]],PIs[GUID],0),6),""),"")</f>
        <v>Des enregistrements doivent être conservés pour chaque application d’engrais (organique et inorganique) et de biostimulants, y compris les systèmes hydroponiques et de fertigation. Les enregistrements doivent comprendre :
\- Le nom ou la référence du champ ou de la serre
\- Le nom de la culture
\- La date d’application (jour, mois et année)
\- Le nom et la concentration de l’engrais appliqué
\- Les quantités appliquées
\- Le nom des personnes chargées de l’application
\- La méthode d’application</v>
      </c>
      <c r="M81" s="63" t="str">
        <f>IF(Checklist48[[#This Row],[SSGUID]]="",IF(Checklist48[[#This Row],[PIGUID]]="","",INDEX(PIs[[Column1]:[SS]],MATCH(Checklist48[[#This Row],[PIGUID]],PIs[GUID],0),8)),"")</f>
        <v>Exigence Mineure</v>
      </c>
      <c r="N81" s="22"/>
      <c r="O81" s="22"/>
      <c r="P81" s="63" t="str">
        <f>IF(Checklist48[[#This Row],[ifna]]="NA","",IF(Checklist48[[#This Row],[RelatedPQ]]=0,"",IF(Checklist48[[#This Row],[RelatedPQ]]="","",IF((INDEX(S2PQ_relational[],MATCH(Checklist48[[#This Row],[PIGUID&amp;NO]],S2PQ_relational[PIGUID &amp; "NO"],0),1))=Checklist48[[#This Row],[PIGUID]],"Non applicable",""))))</f>
        <v/>
      </c>
      <c r="Q81" s="63" t="str">
        <f>IF(Checklist48[[#This Row],[N/A]]="Non applicable",INDEX(S2PQ[[Questions de l’étape 2]:[Justification]],MATCH(Checklist48[[#This Row],[RelatedPQ]],S2PQ[S2PQGUID],0),3),"")</f>
        <v/>
      </c>
      <c r="R81" s="22"/>
    </row>
    <row r="82" spans="2:18" ht="202.5" x14ac:dyDescent="0.25">
      <c r="B82" s="63"/>
      <c r="C82" s="63"/>
      <c r="D82" s="64">
        <f>IF(Checklist48[[#This Row],[SGUID]]="",IF(Checklist48[[#This Row],[SSGUID]]="",0,1),1)</f>
        <v>0</v>
      </c>
      <c r="E82" s="63" t="s">
        <v>876</v>
      </c>
      <c r="F82" s="66" t="str">
        <f>_xlfn.IFNA(Checklist48[[#This Row],[RelatedPQ]],"NA")</f>
        <v>NA</v>
      </c>
      <c r="G82" s="63" t="e">
        <f>IF(Checklist48[[#This Row],[PIGUID]]="","",INDEX(S2PQ_relational[],MATCH(Checklist48[[#This Row],[PIGUID&amp;NO]],S2PQ_relational[PIGUID &amp; "NO"],0),2))</f>
        <v>#N/A</v>
      </c>
      <c r="H82" s="66" t="str">
        <f>Checklist48[[#This Row],[PIGUID]]&amp;"NO"</f>
        <v>66qErdVVkFZQdnuAWgf1FtNO</v>
      </c>
      <c r="I82" s="66" t="b">
        <f>IF(Checklist48[[#This Row],[PIGUID]]="","",INDEX(PIs[NA Exempt],MATCH(Checklist48[[#This Row],[PIGUID]],PIs[GUID],0),1))</f>
        <v>0</v>
      </c>
      <c r="J82" s="63" t="str">
        <f>IF(Checklist48[[#This Row],[SGUID]]="",IF(Checklist48[[#This Row],[SSGUID]]="",IF(Checklist48[[#This Row],[PIGUID]]="","",INDEX(PIs[[Column1]:[SS]],MATCH(Checklist48[[#This Row],[PIGUID]],PIs[GUID],0),2)),INDEX(PIs[[Column1]:[SS]],MATCH(Checklist48[[#This Row],[SSGUID]],PIs[SSGUID],0),18)),INDEX(PIs[[Column1]:[SS]],MATCH(Checklist48[[#This Row],[SGUID]],PIs[SGUID],0),14))</f>
        <v>FO 04.06.02</v>
      </c>
      <c r="K82" s="63" t="str">
        <f>IF(Checklist48[[#This Row],[SGUID]]="",IF(Checklist48[[#This Row],[SSGUID]]="",IF(Checklist48[[#This Row],[PIGUID]]="","",INDEX(PIs[[Column1]:[SS]],MATCH(Checklist48[[#This Row],[PIGUID]],PIs[GUID],0),4)),INDEX(PIs[[Column1]:[Ssbody]],MATCH(Checklist48[[#This Row],[SSGUID]],PIs[SSGUID],0),19)),INDEX(PIs[[Column1]:[SS]],MATCH(Checklist48[[#This Row],[SGUID]],PIs[SGUID],0),15))</f>
        <v>La gestion des engrais s’appuie sur des données.</v>
      </c>
      <c r="L82" s="63" t="str">
        <f>IF(Checklist48[[#This Row],[SGUID]]="",IF(Checklist48[[#This Row],[SSGUID]]="",INDEX(PIs[[Column1]:[SS]],MATCH(Checklist48[[#This Row],[PIGUID]],PIs[GUID],0),6),""),"")</f>
        <v>Les données jugées acceptables permettent de calculer les éléments suivants :
\- L’azote utilisé (dans les engrais organiques et inorganiques) en kg/ha/mois
\- Le phosphore utilisé (dans les engrais organiques et inorganiques) en kg/ha/mois
Ces données devraient mentionner les engrais organiques et inorganiques, les unités de temps (par ex., cycle de croissance), et les quantités d’engrais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82" s="63" t="str">
        <f>IF(Checklist48[[#This Row],[SSGUID]]="",IF(Checklist48[[#This Row],[PIGUID]]="","",INDEX(PIs[[Column1]:[SS]],MATCH(Checklist48[[#This Row],[PIGUID]],PIs[GUID],0),8)),"")</f>
        <v>Recom.</v>
      </c>
      <c r="N82" s="22"/>
      <c r="O82" s="22"/>
      <c r="P82" s="63" t="str">
        <f>IF(Checklist48[[#This Row],[ifna]]="NA","",IF(Checklist48[[#This Row],[RelatedPQ]]=0,"",IF(Checklist48[[#This Row],[RelatedPQ]]="","",IF((INDEX(S2PQ_relational[],MATCH(Checklist48[[#This Row],[PIGUID&amp;NO]],S2PQ_relational[PIGUID &amp; "NO"],0),1))=Checklist48[[#This Row],[PIGUID]],"Non applicable",""))))</f>
        <v/>
      </c>
      <c r="Q82" s="63" t="str">
        <f>IF(Checklist48[[#This Row],[N/A]]="Non applicable",INDEX(S2PQ[[Questions de l’étape 2]:[Justification]],MATCH(Checklist48[[#This Row],[RelatedPQ]],S2PQ[S2PQGUID],0),3),"")</f>
        <v/>
      </c>
      <c r="R82" s="22"/>
    </row>
    <row r="83" spans="2:18" ht="45" x14ac:dyDescent="0.25">
      <c r="B83" s="63"/>
      <c r="C83" s="63" t="s">
        <v>706</v>
      </c>
      <c r="D83" s="64">
        <f>IF(Checklist48[[#This Row],[SGUID]]="",IF(Checklist48[[#This Row],[SSGUID]]="",0,1),1)</f>
        <v>1</v>
      </c>
      <c r="E83" s="63"/>
      <c r="F83" s="66" t="str">
        <f>_xlfn.IFNA(Checklist48[[#This Row],[RelatedPQ]],"NA")</f>
        <v/>
      </c>
      <c r="G83" s="63" t="str">
        <f>IF(Checklist48[[#This Row],[PIGUID]]="","",INDEX(S2PQ_relational[],MATCH(Checklist48[[#This Row],[PIGUID&amp;NO]],S2PQ_relational[PIGUID &amp; "NO"],0),2))</f>
        <v/>
      </c>
      <c r="H83" s="66" t="str">
        <f>Checklist48[[#This Row],[PIGUID]]&amp;"NO"</f>
        <v>NO</v>
      </c>
      <c r="I83" s="66" t="str">
        <f>IF(Checklist48[[#This Row],[PIGUID]]="","",INDEX(PIs[NA Exempt],MATCH(Checklist48[[#This Row],[PIGUID]],PIs[GUID],0),1))</f>
        <v/>
      </c>
      <c r="J83" s="63" t="str">
        <f>IF(Checklist48[[#This Row],[SGUID]]="",IF(Checklist48[[#This Row],[SSGUID]]="",IF(Checklist48[[#This Row],[PIGUID]]="","",INDEX(PIs[[Column1]:[SS]],MATCH(Checklist48[[#This Row],[PIGUID]],PIs[GUID],0),2)),INDEX(PIs[[Column1]:[SS]],MATCH(Checklist48[[#This Row],[SSGUID]],PIs[SSGUID],0),18)),INDEX(PIs[[Column1]:[SS]],MATCH(Checklist48[[#This Row],[SGUID]],PIs[SGUID],0),14))</f>
        <v>FO 04.07 Stockage des engrais et biostimulants</v>
      </c>
      <c r="K83" s="63" t="str">
        <f>IF(Checklist48[[#This Row],[SGUID]]="",IF(Checklist48[[#This Row],[SSGUID]]="",IF(Checklist48[[#This Row],[PIGUID]]="","",INDEX(PIs[[Column1]:[SS]],MATCH(Checklist48[[#This Row],[PIGUID]],PIs[GUID],0),4)),INDEX(PIs[[Column1]:[Ssbody]],MATCH(Checklist48[[#This Row],[SSGUID]],PIs[SSGUID],0),19)),INDEX(PIs[[Column1]:[SS]],MATCH(Checklist48[[#This Row],[SGUID]],PIs[SGUID],0),15))</f>
        <v>-</v>
      </c>
      <c r="L83" s="63" t="str">
        <f>IF(Checklist48[[#This Row],[SGUID]]="",IF(Checklist48[[#This Row],[SSGUID]]="",INDEX(PIs[[Column1]:[SS]],MATCH(Checklist48[[#This Row],[PIGUID]],PIs[GUID],0),6),""),"")</f>
        <v/>
      </c>
      <c r="M83" s="63" t="str">
        <f>IF(Checklist48[[#This Row],[SSGUID]]="",IF(Checklist48[[#This Row],[PIGUID]]="","",INDEX(PIs[[Column1]:[SS]],MATCH(Checklist48[[#This Row],[PIGUID]],PIs[GUID],0),8)),"")</f>
        <v/>
      </c>
      <c r="N83" s="22"/>
      <c r="O83" s="22"/>
      <c r="P83" s="63" t="str">
        <f>IF(Checklist48[[#This Row],[ifna]]="NA","",IF(Checklist48[[#This Row],[RelatedPQ]]=0,"",IF(Checklist48[[#This Row],[RelatedPQ]]="","",IF((INDEX(S2PQ_relational[],MATCH(Checklist48[[#This Row],[PIGUID&amp;NO]],S2PQ_relational[PIGUID &amp; "NO"],0),1))=Checklist48[[#This Row],[PIGUID]],"Non applicable",""))))</f>
        <v/>
      </c>
      <c r="Q83" s="63" t="str">
        <f>IF(Checklist48[[#This Row],[N/A]]="Non applicable",INDEX(S2PQ[[Questions de l’étape 2]:[Justification]],MATCH(Checklist48[[#This Row],[RelatedPQ]],S2PQ[S2PQGUID],0),3),"")</f>
        <v/>
      </c>
      <c r="R83" s="22"/>
    </row>
    <row r="84" spans="2:18" ht="157.5" x14ac:dyDescent="0.25">
      <c r="B84" s="63"/>
      <c r="C84" s="63"/>
      <c r="D84" s="64">
        <f>IF(Checklist48[[#This Row],[SGUID]]="",IF(Checklist48[[#This Row],[SSGUID]]="",0,1),1)</f>
        <v>0</v>
      </c>
      <c r="E84" s="63" t="s">
        <v>844</v>
      </c>
      <c r="F84" s="66" t="str">
        <f>_xlfn.IFNA(Checklist48[[#This Row],[RelatedPQ]],"NA")</f>
        <v>NA</v>
      </c>
      <c r="G84" s="63" t="e">
        <f>IF(Checklist48[[#This Row],[PIGUID]]="","",INDEX(S2PQ_relational[],MATCH(Checklist48[[#This Row],[PIGUID&amp;NO]],S2PQ_relational[PIGUID &amp; "NO"],0),2))</f>
        <v>#N/A</v>
      </c>
      <c r="H84" s="66" t="str">
        <f>Checklist48[[#This Row],[PIGUID]]&amp;"NO"</f>
        <v>GUdCaPaR66EtZcJlULth2NO</v>
      </c>
      <c r="I84" s="66" t="b">
        <f>IF(Checklist48[[#This Row],[PIGUID]]="","",INDEX(PIs[NA Exempt],MATCH(Checklist48[[#This Row],[PIGUID]],PIs[GUID],0),1))</f>
        <v>0</v>
      </c>
      <c r="J84" s="63" t="str">
        <f>IF(Checklist48[[#This Row],[SGUID]]="",IF(Checklist48[[#This Row],[SSGUID]]="",IF(Checklist48[[#This Row],[PIGUID]]="","",INDEX(PIs[[Column1]:[SS]],MATCH(Checklist48[[#This Row],[PIGUID]],PIs[GUID],0),2)),INDEX(PIs[[Column1]:[SS]],MATCH(Checklist48[[#This Row],[SSGUID]],PIs[SSGUID],0),18)),INDEX(PIs[[Column1]:[SS]],MATCH(Checklist48[[#This Row],[SGUID]],PIs[SGUID],0),14))</f>
        <v>FO 04.07.01</v>
      </c>
      <c r="K84" s="63"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de manière à éviter la contamination croisée.</v>
      </c>
      <c r="L84" s="63" t="str">
        <f>IF(Checklist48[[#This Row],[SGUID]]="",IF(Checklist48[[#This Row],[SSGUID]]="",INDEX(PIs[[Column1]:[SS]],MATCH(Checklist48[[#This Row],[PIGUID]],PIs[GUID],0),6),""),"")</f>
        <v>Les engrais et biostimulants doivent être entreposés dans une zone réservée à cet effet, à l’écart des produits phytopharmaceutiques (PPP) et des produits récoltés ou emballés.
La contamination croisée entre les engrais (organiques et inorganiques), les biostimulants et les PPP doit être évitée. Des séparations physiques (murs, bâches, etc.) peuvent être utilisées en fonction du risque défini.
Les engrais et biostimulants appliqués simultanément avec des PPP (micronutriments, engrais foliaires, etc.) peuvent être entreposés avec les PPP s’ils sont tous conservés dans des conteneurs fermés.</v>
      </c>
      <c r="M84" s="63" t="str">
        <f>IF(Checklist48[[#This Row],[SSGUID]]="",IF(Checklist48[[#This Row],[PIGUID]]="","",INDEX(PIs[[Column1]:[SS]],MATCH(Checklist48[[#This Row],[PIGUID]],PIs[GUID],0),8)),"")</f>
        <v>Exigence Mineure</v>
      </c>
      <c r="N84" s="22"/>
      <c r="O84" s="22"/>
      <c r="P84" s="63" t="str">
        <f>IF(Checklist48[[#This Row],[ifna]]="NA","",IF(Checklist48[[#This Row],[RelatedPQ]]=0,"",IF(Checklist48[[#This Row],[RelatedPQ]]="","",IF((INDEX(S2PQ_relational[],MATCH(Checklist48[[#This Row],[PIGUID&amp;NO]],S2PQ_relational[PIGUID &amp; "NO"],0),1))=Checklist48[[#This Row],[PIGUID]],"Non applicable",""))))</f>
        <v/>
      </c>
      <c r="Q84" s="63" t="str">
        <f>IF(Checklist48[[#This Row],[N/A]]="Non applicable",INDEX(S2PQ[[Questions de l’étape 2]:[Justification]],MATCH(Checklist48[[#This Row],[RelatedPQ]],S2PQ[S2PQGUID],0),3),"")</f>
        <v/>
      </c>
      <c r="R84" s="22"/>
    </row>
    <row r="85" spans="2:18" ht="225" x14ac:dyDescent="0.25">
      <c r="B85" s="63"/>
      <c r="C85" s="63"/>
      <c r="D85" s="64">
        <f>IF(Checklist48[[#This Row],[SGUID]]="",IF(Checklist48[[#This Row],[SSGUID]]="",0,1),1)</f>
        <v>0</v>
      </c>
      <c r="E85" s="63" t="s">
        <v>819</v>
      </c>
      <c r="F85" s="66" t="str">
        <f>_xlfn.IFNA(Checklist48[[#This Row],[RelatedPQ]],"NA")</f>
        <v>NA</v>
      </c>
      <c r="G85" s="63" t="e">
        <f>IF(Checklist48[[#This Row],[PIGUID]]="","",INDEX(S2PQ_relational[],MATCH(Checklist48[[#This Row],[PIGUID&amp;NO]],S2PQ_relational[PIGUID &amp; "NO"],0),2))</f>
        <v>#N/A</v>
      </c>
      <c r="H85" s="66" t="str">
        <f>Checklist48[[#This Row],[PIGUID]]&amp;"NO"</f>
        <v>3vCxH2ZLcwjwO6MVABDrBgNO</v>
      </c>
      <c r="I85" s="66" t="b">
        <f>IF(Checklist48[[#This Row],[PIGUID]]="","",INDEX(PIs[NA Exempt],MATCH(Checklist48[[#This Row],[PIGUID]],PIs[GUID],0),1))</f>
        <v>0</v>
      </c>
      <c r="J85" s="63" t="str">
        <f>IF(Checklist48[[#This Row],[SGUID]]="",IF(Checklist48[[#This Row],[SSGUID]]="",IF(Checklist48[[#This Row],[PIGUID]]="","",INDEX(PIs[[Column1]:[SS]],MATCH(Checklist48[[#This Row],[PIGUID]],PIs[GUID],0),2)),INDEX(PIs[[Column1]:[SS]],MATCH(Checklist48[[#This Row],[SSGUID]],PIs[SSGUID],0),18)),INDEX(PIs[[Column1]:[SS]],MATCH(Checklist48[[#This Row],[SGUID]],PIs[SGUID],0),14))</f>
        <v>FO 04.07.02</v>
      </c>
      <c r="K85" s="63"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dans un espace couvert, propre et sec.</v>
      </c>
      <c r="L85" s="63" t="str">
        <f>IF(Checklist48[[#This Row],[SGUID]]="",IF(Checklist48[[#This Row],[SSGUID]]="",INDEX(PIs[[Column1]:[SS]],MATCH(Checklist48[[#This Row],[PIGUID]],PIs[GUID],0),6),""),"")</f>
        <v>La zone de stockage des engrais inorganiques doit être :
\- Bien ventilée, protégée contre l’eau de pluie et contre une forte condensation
\- Dépourvue de déchets. Elle ne doit pas servir de zone de reproduction des rongeurs, et doit faciliter l’élimination des traces de liquides ou de fuite.
\- Protégée contre les intempéries (lumière du soleil, gel et pluie, fortes chaleurs, etc.)
En se basant sur une évaluation des risques (type d’engrais, conditions atmosphériques, durée et lieu de stockage), un bâchage en plastique peut être accepté.
Entreposer de l’engrais calcique et du gypse sur le champ est une pratique admise.
Des engrais liquides peuvent être stockés à l’extérieur dans des containers dans la mesure où les exigences en matière de stockage définies dans la fiche de données de sécurité (FDS) sont respectées.</v>
      </c>
      <c r="M85" s="63" t="str">
        <f>IF(Checklist48[[#This Row],[SSGUID]]="",IF(Checklist48[[#This Row],[PIGUID]]="","",INDEX(PIs[[Column1]:[SS]],MATCH(Checklist48[[#This Row],[PIGUID]],PIs[GUID],0),8)),"")</f>
        <v>Exigence Mineure</v>
      </c>
      <c r="N85" s="22"/>
      <c r="O85" s="22"/>
      <c r="P85" s="63" t="str">
        <f>IF(Checklist48[[#This Row],[ifna]]="NA","",IF(Checklist48[[#This Row],[RelatedPQ]]=0,"",IF(Checklist48[[#This Row],[RelatedPQ]]="","",IF((INDEX(S2PQ_relational[],MATCH(Checklist48[[#This Row],[PIGUID&amp;NO]],S2PQ_relational[PIGUID &amp; "NO"],0),1))=Checklist48[[#This Row],[PIGUID]],"Non applicable",""))))</f>
        <v/>
      </c>
      <c r="Q85" s="63" t="str">
        <f>IF(Checklist48[[#This Row],[N/A]]="Non applicable",INDEX(S2PQ[[Questions de l’étape 2]:[Justification]],MATCH(Checklist48[[#This Row],[RelatedPQ]],S2PQ[S2PQGUID],0),3),"")</f>
        <v/>
      </c>
      <c r="R85" s="22"/>
    </row>
    <row r="86" spans="2:18" ht="101.25" x14ac:dyDescent="0.25">
      <c r="B86" s="63"/>
      <c r="C86" s="63"/>
      <c r="D86" s="64">
        <f>IF(Checklist48[[#This Row],[SGUID]]="",IF(Checklist48[[#This Row],[SSGUID]]="",0,1),1)</f>
        <v>0</v>
      </c>
      <c r="E86" s="63" t="s">
        <v>825</v>
      </c>
      <c r="F86" s="66" t="str">
        <f>_xlfn.IFNA(Checklist48[[#This Row],[RelatedPQ]],"NA")</f>
        <v>NA</v>
      </c>
      <c r="G86" s="63" t="e">
        <f>IF(Checklist48[[#This Row],[PIGUID]]="","",INDEX(S2PQ_relational[],MATCH(Checklist48[[#This Row],[PIGUID&amp;NO]],S2PQ_relational[PIGUID &amp; "NO"],0),2))</f>
        <v>#N/A</v>
      </c>
      <c r="H86" s="66" t="str">
        <f>Checklist48[[#This Row],[PIGUID]]&amp;"NO"</f>
        <v>5QyCDmg1wno1ftPKe7flLiNO</v>
      </c>
      <c r="I86" s="66" t="b">
        <f>IF(Checklist48[[#This Row],[PIGUID]]="","",INDEX(PIs[NA Exempt],MATCH(Checklist48[[#This Row],[PIGUID]],PIs[GUID],0),1))</f>
        <v>0</v>
      </c>
      <c r="J86" s="63" t="str">
        <f>IF(Checklist48[[#This Row],[SGUID]]="",IF(Checklist48[[#This Row],[SSGUID]]="",IF(Checklist48[[#This Row],[PIGUID]]="","",INDEX(PIs[[Column1]:[SS]],MATCH(Checklist48[[#This Row],[PIGUID]],PIs[GUID],0),2)),INDEX(PIs[[Column1]:[SS]],MATCH(Checklist48[[#This Row],[SSGUID]],PIs[SSGUID],0),18)),INDEX(PIs[[Column1]:[SS]],MATCH(Checklist48[[#This Row],[SGUID]],PIs[SGUID],0),14))</f>
        <v>FO 04.07.03</v>
      </c>
      <c r="K86" s="63"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de manière à réduire le risque de contamination de l’environnement.</v>
      </c>
      <c r="L86" s="63" t="str">
        <f>IF(Checklist48[[#This Row],[SGUID]]="",IF(Checklist48[[#This Row],[SSGUID]]="",INDEX(PIs[[Column1]:[SS]],MATCH(Checklist48[[#This Row],[PIGUID]],PIs[GUID],0),6),""),"")</f>
        <v>Les engrais (organiques et inorganiques) et biostimulants doivent être stockés de manière à limiter le risque de contamination des sources d’eau.
En l’absence d’une législation applicable, les entrepôts/cuves d’engrais liquides doivent être entourés d’une barrière imperméable d’une capacité correspondant à 110 % du volume de la plus grande cuve.</v>
      </c>
      <c r="M86" s="63" t="str">
        <f>IF(Checklist48[[#This Row],[SSGUID]]="",IF(Checklist48[[#This Row],[PIGUID]]="","",INDEX(PIs[[Column1]:[SS]],MATCH(Checklist48[[#This Row],[PIGUID]],PIs[GUID],0),8)),"")</f>
        <v>Exigence Majeure</v>
      </c>
      <c r="N86" s="22"/>
      <c r="O86" s="22"/>
      <c r="P86" s="63" t="str">
        <f>IF(Checklist48[[#This Row],[ifna]]="NA","",IF(Checklist48[[#This Row],[RelatedPQ]]=0,"",IF(Checklist48[[#This Row],[RelatedPQ]]="","",IF((INDEX(S2PQ_relational[],MATCH(Checklist48[[#This Row],[PIGUID&amp;NO]],S2PQ_relational[PIGUID &amp; "NO"],0),1))=Checklist48[[#This Row],[PIGUID]],"Non applicable",""))))</f>
        <v/>
      </c>
      <c r="Q86" s="63" t="str">
        <f>IF(Checklist48[[#This Row],[N/A]]="Non applicable",INDEX(S2PQ[[Questions de l’étape 2]:[Justification]],MATCH(Checklist48[[#This Row],[RelatedPQ]],S2PQ[S2PQGUID],0),3),"")</f>
        <v/>
      </c>
      <c r="R86" s="22"/>
    </row>
    <row r="87" spans="2:18" ht="112.5" x14ac:dyDescent="0.25">
      <c r="B87" s="63"/>
      <c r="C87" s="63"/>
      <c r="D87" s="64">
        <f>IF(Checklist48[[#This Row],[SGUID]]="",IF(Checklist48[[#This Row],[SSGUID]]="",0,1),1)</f>
        <v>0</v>
      </c>
      <c r="E87" s="63" t="s">
        <v>700</v>
      </c>
      <c r="F87" s="66" t="str">
        <f>_xlfn.IFNA(Checklist48[[#This Row],[RelatedPQ]],"NA")</f>
        <v>NA</v>
      </c>
      <c r="G87" s="63" t="e">
        <f>IF(Checklist48[[#This Row],[PIGUID]]="","",INDEX(S2PQ_relational[],MATCH(Checklist48[[#This Row],[PIGUID&amp;NO]],S2PQ_relational[PIGUID &amp; "NO"],0),2))</f>
        <v>#N/A</v>
      </c>
      <c r="H87" s="66" t="str">
        <f>Checklist48[[#This Row],[PIGUID]]&amp;"NO"</f>
        <v>7aUlOywhjzxAWEsbUXrmz2NO</v>
      </c>
      <c r="I87" s="66" t="b">
        <f>IF(Checklist48[[#This Row],[PIGUID]]="","",INDEX(PIs[NA Exempt],MATCH(Checklist48[[#This Row],[PIGUID]],PIs[GUID],0),1))</f>
        <v>0</v>
      </c>
      <c r="J87" s="63" t="str">
        <f>IF(Checklist48[[#This Row],[SGUID]]="",IF(Checklist48[[#This Row],[SSGUID]]="",IF(Checklist48[[#This Row],[PIGUID]]="","",INDEX(PIs[[Column1]:[SS]],MATCH(Checklist48[[#This Row],[PIGUID]],PIs[GUID],0),2)),INDEX(PIs[[Column1]:[SS]],MATCH(Checklist48[[#This Row],[SSGUID]],PIs[SSGUID],0),18)),INDEX(PIs[[Column1]:[SS]],MATCH(Checklist48[[#This Row],[SGUID]],PIs[SGUID],0),14))</f>
        <v>FO 04.07.04</v>
      </c>
      <c r="K87" s="63" t="str">
        <f>IF(Checklist48[[#This Row],[SGUID]]="",IF(Checklist48[[#This Row],[SSGUID]]="",IF(Checklist48[[#This Row],[PIGUID]]="","",INDEX(PIs[[Column1]:[SS]],MATCH(Checklist48[[#This Row],[PIGUID]],PIs[GUID],0),4)),INDEX(PIs[[Column1]:[Ssbody]],MATCH(Checklist48[[#This Row],[SSGUID]],PIs[SSGUID],0),19)),INDEX(PIs[[Column1]:[SS]],MATCH(Checklist48[[#This Row],[SGUID]],PIs[SGUID],0),15))</f>
        <v>L’achat et l’utilisation d’engrais et/ou de biostimulants sont tracés à une fréquence adéquate.</v>
      </c>
      <c r="L87" s="63" t="str">
        <f>IF(Checklist48[[#This Row],[SGUID]]="",IF(Checklist48[[#This Row],[SSGUID]]="",INDEX(PIs[[Column1]:[SS]],MATCH(Checklist48[[#This Row],[PIGUID]],PIs[GUID],0),6),""),"")</f>
        <v>Le producteur doit tracer les achats et l’utilisation d’engrais et/ou de biostimulants au moyen des factures, en comparant les dates de début et de fin de saison ou les cycles de croissance, ou par toute autre méthode systématique. Il n’est pas nécessaire de procéder à un inventaire du stock chaque mois. Quelle que soit la méthode de traçage et de rapprochement des données, elle doit permettre de détecter les pertes d’engrais et/ou de biostimulants dues à des vols ou à une application excessive.</v>
      </c>
      <c r="M87" s="63" t="str">
        <f>IF(Checklist48[[#This Row],[SSGUID]]="",IF(Checklist48[[#This Row],[PIGUID]]="","",INDEX(PIs[[Column1]:[SS]],MATCH(Checklist48[[#This Row],[PIGUID]],PIs[GUID],0),8)),"")</f>
        <v>Exigence Mineure</v>
      </c>
      <c r="N87" s="22"/>
      <c r="O87" s="22"/>
      <c r="P87" s="63" t="str">
        <f>IF(Checklist48[[#This Row],[ifna]]="NA","",IF(Checklist48[[#This Row],[RelatedPQ]]=0,"",IF(Checklist48[[#This Row],[RelatedPQ]]="","",IF((INDEX(S2PQ_relational[],MATCH(Checklist48[[#This Row],[PIGUID&amp;NO]],S2PQ_relational[PIGUID &amp; "NO"],0),1))=Checklist48[[#This Row],[PIGUID]],"Non applicable",""))))</f>
        <v/>
      </c>
      <c r="Q87" s="63" t="str">
        <f>IF(Checklist48[[#This Row],[N/A]]="Non applicable",INDEX(S2PQ[[Questions de l’étape 2]:[Justification]],MATCH(Checklist48[[#This Row],[RelatedPQ]],S2PQ[S2PQGUID],0),3),"")</f>
        <v/>
      </c>
      <c r="R87" s="22"/>
    </row>
    <row r="88" spans="2:18" ht="67.5" x14ac:dyDescent="0.25">
      <c r="B88" s="63"/>
      <c r="C88" s="63"/>
      <c r="D88" s="64">
        <f>IF(Checklist48[[#This Row],[SGUID]]="",IF(Checklist48[[#This Row],[SSGUID]]="",0,1),1)</f>
        <v>0</v>
      </c>
      <c r="E88" s="63" t="s">
        <v>813</v>
      </c>
      <c r="F88" s="66" t="str">
        <f>_xlfn.IFNA(Checklist48[[#This Row],[RelatedPQ]],"NA")</f>
        <v>NA</v>
      </c>
      <c r="G88" s="63" t="e">
        <f>IF(Checklist48[[#This Row],[PIGUID]]="","",INDEX(S2PQ_relational[],MATCH(Checklist48[[#This Row],[PIGUID&amp;NO]],S2PQ_relational[PIGUID &amp; "NO"],0),2))</f>
        <v>#N/A</v>
      </c>
      <c r="H88" s="66" t="str">
        <f>Checklist48[[#This Row],[PIGUID]]&amp;"NO"</f>
        <v>7Y4CA7DOpZiZGcCS2TsFBNO</v>
      </c>
      <c r="I88" s="66" t="b">
        <f>IF(Checklist48[[#This Row],[PIGUID]]="","",INDEX(PIs[NA Exempt],MATCH(Checklist48[[#This Row],[PIGUID]],PIs[GUID],0),1))</f>
        <v>0</v>
      </c>
      <c r="J88" s="63" t="str">
        <f>IF(Checklist48[[#This Row],[SGUID]]="",IF(Checklist48[[#This Row],[SSGUID]]="",IF(Checklist48[[#This Row],[PIGUID]]="","",INDEX(PIs[[Column1]:[SS]],MATCH(Checklist48[[#This Row],[PIGUID]],PIs[GUID],0),2)),INDEX(PIs[[Column1]:[SS]],MATCH(Checklist48[[#This Row],[SSGUID]],PIs[SSGUID],0),18)),INDEX(PIs[[Column1]:[SS]],MATCH(Checklist48[[#This Row],[SGUID]],PIs[SGUID],0),14))</f>
        <v>FO 04.07.05</v>
      </c>
      <c r="K88" s="63" t="str">
        <f>IF(Checklist48[[#This Row],[SGUID]]="",IF(Checklist48[[#This Row],[SSGUID]]="",IF(Checklist48[[#This Row],[PIGUID]]="","",INDEX(PIs[[Column1]:[SS]],MATCH(Checklist48[[#This Row],[PIGUID]],PIs[GUID],0),4)),INDEX(PIs[[Column1]:[Ssbody]],MATCH(Checklist48[[#This Row],[SSGUID]],PIs[SSGUID],0),19)),INDEX(PIs[[Column1]:[SS]],MATCH(Checklist48[[#This Row],[SGUID]],PIs[SGUID],0),15))</f>
        <v>Les acides concentrés sont stockés en sécurité.</v>
      </c>
      <c r="L88" s="63" t="str">
        <f>IF(Checklist48[[#This Row],[SGUID]]="",IF(Checklist48[[#This Row],[SSGUID]]="",INDEX(PIs[[Column1]:[SS]],MATCH(Checklist48[[#This Row],[PIGUID]],PIs[GUID],0),6),""),"")</f>
        <v>Les acides concentrés doivent être entreposés à l’écart de tout autre produit ou matériau, dans un local séparé, fermant à clef, à moins qu’ils ne soient entreposés selon les exigences relatives au stockage des produits phytopharmaceutiques (PPP).</v>
      </c>
      <c r="M88" s="63" t="str">
        <f>IF(Checklist48[[#This Row],[SSGUID]]="",IF(Checklist48[[#This Row],[PIGUID]]="","",INDEX(PIs[[Column1]:[SS]],MATCH(Checklist48[[#This Row],[PIGUID]],PIs[GUID],0),8)),"")</f>
        <v>Exigence Mineure</v>
      </c>
      <c r="N88" s="22"/>
      <c r="O88" s="22"/>
      <c r="P88" s="63" t="str">
        <f>IF(Checklist48[[#This Row],[ifna]]="NA","",IF(Checklist48[[#This Row],[RelatedPQ]]=0,"",IF(Checklist48[[#This Row],[RelatedPQ]]="","",IF((INDEX(S2PQ_relational[],MATCH(Checklist48[[#This Row],[PIGUID&amp;NO]],S2PQ_relational[PIGUID &amp; "NO"],0),1))=Checklist48[[#This Row],[PIGUID]],"Non applicable",""))))</f>
        <v/>
      </c>
      <c r="Q88" s="63" t="str">
        <f>IF(Checklist48[[#This Row],[N/A]]="Non applicable",INDEX(S2PQ[[Questions de l’étape 2]:[Justification]],MATCH(Checklist48[[#This Row],[RelatedPQ]],S2PQ[S2PQGUID],0),3),"")</f>
        <v/>
      </c>
      <c r="R88" s="22"/>
    </row>
    <row r="89" spans="2:18" ht="33.75" x14ac:dyDescent="0.25">
      <c r="B89" s="63" t="s">
        <v>296</v>
      </c>
      <c r="C89" s="63"/>
      <c r="D89" s="64">
        <f>IF(Checklist48[[#This Row],[SGUID]]="",IF(Checklist48[[#This Row],[SSGUID]]="",0,1),1)</f>
        <v>1</v>
      </c>
      <c r="E89" s="63"/>
      <c r="F89" s="66" t="str">
        <f>_xlfn.IFNA(Checklist48[[#This Row],[RelatedPQ]],"NA")</f>
        <v/>
      </c>
      <c r="G89" s="63" t="str">
        <f>IF(Checklist48[[#This Row],[PIGUID]]="","",INDEX(S2PQ_relational[],MATCH(Checklist48[[#This Row],[PIGUID&amp;NO]],S2PQ_relational[PIGUID &amp; "NO"],0),2))</f>
        <v/>
      </c>
      <c r="H89" s="66" t="str">
        <f>Checklist48[[#This Row],[PIGUID]]&amp;"NO"</f>
        <v>NO</v>
      </c>
      <c r="I89" s="66" t="str">
        <f>IF(Checklist48[[#This Row],[PIGUID]]="","",INDEX(PIs[NA Exempt],MATCH(Checklist48[[#This Row],[PIGUID]],PIs[GUID],0),1))</f>
        <v/>
      </c>
      <c r="J89" s="63" t="str">
        <f>IF(Checklist48[[#This Row],[SGUID]]="",IF(Checklist48[[#This Row],[SSGUID]]="",IF(Checklist48[[#This Row],[PIGUID]]="","",INDEX(PIs[[Column1]:[SS]],MATCH(Checklist48[[#This Row],[PIGUID]],PIs[GUID],0),2)),INDEX(PIs[[Column1]:[SS]],MATCH(Checklist48[[#This Row],[SSGUID]],PIs[SSGUID],0),18)),INDEX(PIs[[Column1]:[SS]],MATCH(Checklist48[[#This Row],[SGUID]],PIs[SGUID],0),14))</f>
        <v>FO 05 GESTION DE L’EAU</v>
      </c>
      <c r="K89" s="63" t="str">
        <f>IF(Checklist48[[#This Row],[SGUID]]="",IF(Checklist48[[#This Row],[SSGUID]]="",IF(Checklist48[[#This Row],[PIGUID]]="","",INDEX(PIs[[Column1]:[SS]],MATCH(Checklist48[[#This Row],[PIGUID]],PIs[GUID],0),4)),INDEX(PIs[[Column1]:[Ssbody]],MATCH(Checklist48[[#This Row],[SSGUID]],PIs[SSGUID],0),19)),INDEX(PIs[[Column1]:[SS]],MATCH(Checklist48[[#This Row],[SGUID]],PIs[SGUID],0),15))</f>
        <v>-</v>
      </c>
      <c r="L89" s="63" t="str">
        <f>IF(Checklist48[[#This Row],[SGUID]]="",IF(Checklist48[[#This Row],[SSGUID]]="",INDEX(PIs[[Column1]:[SS]],MATCH(Checklist48[[#This Row],[PIGUID]],PIs[GUID],0),6),""),"")</f>
        <v/>
      </c>
      <c r="M89" s="63" t="str">
        <f>IF(Checklist48[[#This Row],[SSGUID]]="",IF(Checklist48[[#This Row],[PIGUID]]="","",INDEX(PIs[[Column1]:[SS]],MATCH(Checklist48[[#This Row],[PIGUID]],PIs[GUID],0),8)),"")</f>
        <v/>
      </c>
      <c r="N89" s="22"/>
      <c r="O89" s="22"/>
      <c r="P89" s="63" t="str">
        <f>IF(Checklist48[[#This Row],[ifna]]="NA","",IF(Checklist48[[#This Row],[RelatedPQ]]=0,"",IF(Checklist48[[#This Row],[RelatedPQ]]="","",IF((INDEX(S2PQ_relational[],MATCH(Checklist48[[#This Row],[PIGUID&amp;NO]],S2PQ_relational[PIGUID &amp; "NO"],0),1))=Checklist48[[#This Row],[PIGUID]],"Non applicable",""))))</f>
        <v/>
      </c>
      <c r="Q89" s="63" t="str">
        <f>IF(Checklist48[[#This Row],[N/A]]="Non applicable",INDEX(S2PQ[[Questions de l’étape 2]:[Justification]],MATCH(Checklist48[[#This Row],[RelatedPQ]],S2PQ[S2PQGUID],0),3),"")</f>
        <v/>
      </c>
      <c r="R89" s="22"/>
    </row>
    <row r="90" spans="2:18" ht="33.75" x14ac:dyDescent="0.25">
      <c r="B90" s="63"/>
      <c r="C90" s="63" t="s">
        <v>411</v>
      </c>
      <c r="D90" s="64">
        <f>IF(Checklist48[[#This Row],[SGUID]]="",IF(Checklist48[[#This Row],[SSGUID]]="",0,1),1)</f>
        <v>1</v>
      </c>
      <c r="E90" s="63"/>
      <c r="F90" s="66" t="str">
        <f>_xlfn.IFNA(Checklist48[[#This Row],[RelatedPQ]],"NA")</f>
        <v/>
      </c>
      <c r="G90" s="63" t="str">
        <f>IF(Checklist48[[#This Row],[PIGUID]]="","",INDEX(S2PQ_relational[],MATCH(Checklist48[[#This Row],[PIGUID&amp;NO]],S2PQ_relational[PIGUID &amp; "NO"],0),2))</f>
        <v/>
      </c>
      <c r="H90" s="66" t="str">
        <f>Checklist48[[#This Row],[PIGUID]]&amp;"NO"</f>
        <v>NO</v>
      </c>
      <c r="I90" s="66" t="str">
        <f>IF(Checklist48[[#This Row],[PIGUID]]="","",INDEX(PIs[NA Exempt],MATCH(Checklist48[[#This Row],[PIGUID]],PIs[GUID],0),1))</f>
        <v/>
      </c>
      <c r="J90"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05.01 Sources d’eau
</v>
      </c>
      <c r="K90" s="63" t="str">
        <f>IF(Checklist48[[#This Row],[SGUID]]="",IF(Checklist48[[#This Row],[SSGUID]]="",IF(Checklist48[[#This Row],[PIGUID]]="","",INDEX(PIs[[Column1]:[SS]],MATCH(Checklist48[[#This Row],[PIGUID]],PIs[GUID],0),4)),INDEX(PIs[[Column1]:[Ssbody]],MATCH(Checklist48[[#This Row],[SSGUID]],PIs[SSGUID],0),19)),INDEX(PIs[[Column1]:[SS]],MATCH(Checklist48[[#This Row],[SGUID]],PIs[SGUID],0),15))</f>
        <v>-</v>
      </c>
      <c r="L90" s="63" t="str">
        <f>IF(Checklist48[[#This Row],[SGUID]]="",IF(Checklist48[[#This Row],[SSGUID]]="",INDEX(PIs[[Column1]:[SS]],MATCH(Checklist48[[#This Row],[PIGUID]],PIs[GUID],0),6),""),"")</f>
        <v/>
      </c>
      <c r="M90" s="63" t="str">
        <f>IF(Checklist48[[#This Row],[SSGUID]]="",IF(Checklist48[[#This Row],[PIGUID]]="","",INDEX(PIs[[Column1]:[SS]],MATCH(Checklist48[[#This Row],[PIGUID]],PIs[GUID],0),8)),"")</f>
        <v/>
      </c>
      <c r="N90" s="22"/>
      <c r="O90" s="22"/>
      <c r="P90" s="63" t="str">
        <f>IF(Checklist48[[#This Row],[ifna]]="NA","",IF(Checklist48[[#This Row],[RelatedPQ]]=0,"",IF(Checklist48[[#This Row],[RelatedPQ]]="","",IF((INDEX(S2PQ_relational[],MATCH(Checklist48[[#This Row],[PIGUID&amp;NO]],S2PQ_relational[PIGUID &amp; "NO"],0),1))=Checklist48[[#This Row],[PIGUID]],"Non applicable",""))))</f>
        <v/>
      </c>
      <c r="Q90" s="63" t="str">
        <f>IF(Checklist48[[#This Row],[N/A]]="Non applicable",INDEX(S2PQ[[Questions de l’étape 2]:[Justification]],MATCH(Checklist48[[#This Row],[RelatedPQ]],S2PQ[S2PQGUID],0),3),"")</f>
        <v/>
      </c>
      <c r="R90" s="22"/>
    </row>
    <row r="91" spans="2:18" ht="202.5" x14ac:dyDescent="0.25">
      <c r="B91" s="63"/>
      <c r="C91" s="63"/>
      <c r="D91" s="64">
        <f>IF(Checklist48[[#This Row],[SGUID]]="",IF(Checklist48[[#This Row],[SSGUID]]="",0,1),1)</f>
        <v>0</v>
      </c>
      <c r="E91" s="63" t="s">
        <v>924</v>
      </c>
      <c r="F91" s="66" t="str">
        <f>_xlfn.IFNA(Checklist48[[#This Row],[RelatedPQ]],"NA")</f>
        <v>NA</v>
      </c>
      <c r="G91" s="63" t="e">
        <f>IF(Checklist48[[#This Row],[PIGUID]]="","",INDEX(S2PQ_relational[],MATCH(Checklist48[[#This Row],[PIGUID&amp;NO]],S2PQ_relational[PIGUID &amp; "NO"],0),2))</f>
        <v>#N/A</v>
      </c>
      <c r="H91" s="66" t="str">
        <f>Checklist48[[#This Row],[PIGUID]]&amp;"NO"</f>
        <v>5diEk8rTKZJDmgUOAr0YrbNO</v>
      </c>
      <c r="I91" s="66" t="b">
        <f>IF(Checklist48[[#This Row],[PIGUID]]="","",INDEX(PIs[NA Exempt],MATCH(Checklist48[[#This Row],[PIGUID]],PIs[GUID],0),1))</f>
        <v>0</v>
      </c>
      <c r="J91" s="63" t="str">
        <f>IF(Checklist48[[#This Row],[SGUID]]="",IF(Checklist48[[#This Row],[SSGUID]]="",IF(Checklist48[[#This Row],[PIGUID]]="","",INDEX(PIs[[Column1]:[SS]],MATCH(Checklist48[[#This Row],[PIGUID]],PIs[GUID],0),2)),INDEX(PIs[[Column1]:[SS]],MATCH(Checklist48[[#This Row],[SSGUID]],PIs[SSGUID],0),18)),INDEX(PIs[[Column1]:[SS]],MATCH(Checklist48[[#This Row],[SGUID]],PIs[SGUID],0),14))</f>
        <v>FO 05.01.01</v>
      </c>
      <c r="K91" s="63"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a été mené en vue d’évaluer les répercussions sur l’environnement de la gestion de l’eau sur l’exploitation (avant et après récolte).</v>
      </c>
      <c r="L91" s="63" t="str">
        <f>IF(Checklist48[[#This Row],[SGUID]]="",IF(Checklist48[[#This Row],[SSGUID]]="",INDEX(PIs[[Column1]:[SS]],MATCH(Checklist48[[#This Row],[PIGUID]],PIs[GUID],0),6),""),"")</f>
        <v>Il doit exister une évaluation des risques portant sur l’eau utilisée pour la production en intérieur et en extérieur et pour les activités post-récolte. A minima, l’évaluation doit répertorier les répercussions environnementales pour et causées par :
\- Les activités de l’exploitation sur les sources d’eau et les environnements voisins, notamment le risque d’assécher les sources d’eau ou de nuire à la qualité de l’eau
\- Les systèmes de distribution et d’irrigation
Le producteur doit avoir connaissance des sources d’eau communément (médias, associations, pouvoirs publics, monde universitaire, autre) considérées comme critiques lorsque ces informations sont de notoriété publique.
L’évaluation des risques doit être révisée chaque année ou en cas d’évolution des risques.</v>
      </c>
      <c r="M91" s="63" t="str">
        <f>IF(Checklist48[[#This Row],[SSGUID]]="",IF(Checklist48[[#This Row],[PIGUID]]="","",INDEX(PIs[[Column1]:[SS]],MATCH(Checklist48[[#This Row],[PIGUID]],PIs[GUID],0),8)),"")</f>
        <v>Exigence Majeure</v>
      </c>
      <c r="N91" s="22"/>
      <c r="O91" s="22"/>
      <c r="P91" s="63" t="str">
        <f>IF(Checklist48[[#This Row],[ifna]]="NA","",IF(Checklist48[[#This Row],[RelatedPQ]]=0,"",IF(Checklist48[[#This Row],[RelatedPQ]]="","",IF((INDEX(S2PQ_relational[],MATCH(Checklist48[[#This Row],[PIGUID&amp;NO]],S2PQ_relational[PIGUID &amp; "NO"],0),1))=Checklist48[[#This Row],[PIGUID]],"Non applicable",""))))</f>
        <v/>
      </c>
      <c r="Q91" s="63" t="str">
        <f>IF(Checklist48[[#This Row],[N/A]]="Non applicable",INDEX(S2PQ[[Questions de l’étape 2]:[Justification]],MATCH(Checklist48[[#This Row],[RelatedPQ]],S2PQ[S2PQGUID],0),3),"")</f>
        <v/>
      </c>
      <c r="R91" s="22"/>
    </row>
    <row r="92" spans="2:18" ht="326.25" x14ac:dyDescent="0.25">
      <c r="B92" s="63"/>
      <c r="C92" s="63"/>
      <c r="D92" s="64">
        <f>IF(Checklist48[[#This Row],[SGUID]]="",IF(Checklist48[[#This Row],[SSGUID]]="",0,1),1)</f>
        <v>0</v>
      </c>
      <c r="E92" s="63" t="s">
        <v>405</v>
      </c>
      <c r="F92" s="66" t="str">
        <f>_xlfn.IFNA(Checklist48[[#This Row],[RelatedPQ]],"NA")</f>
        <v>NA</v>
      </c>
      <c r="G92" s="63" t="e">
        <f>IF(Checklist48[[#This Row],[PIGUID]]="","",INDEX(S2PQ_relational[],MATCH(Checklist48[[#This Row],[PIGUID&amp;NO]],S2PQ_relational[PIGUID &amp; "NO"],0),2))</f>
        <v>#N/A</v>
      </c>
      <c r="H92" s="66" t="str">
        <f>Checklist48[[#This Row],[PIGUID]]&amp;"NO"</f>
        <v>4uibv1wBBkNZaoSvJmqumTNO</v>
      </c>
      <c r="I92" s="66" t="b">
        <f>IF(Checklist48[[#This Row],[PIGUID]]="","",INDEX(PIs[NA Exempt],MATCH(Checklist48[[#This Row],[PIGUID]],PIs[GUID],0),1))</f>
        <v>0</v>
      </c>
      <c r="J92" s="63" t="str">
        <f>IF(Checklist48[[#This Row],[SGUID]]="",IF(Checklist48[[#This Row],[SSGUID]]="",IF(Checklist48[[#This Row],[PIGUID]]="","",INDEX(PIs[[Column1]:[SS]],MATCH(Checklist48[[#This Row],[PIGUID]],PIs[GUID],0),2)),INDEX(PIs[[Column1]:[SS]],MATCH(Checklist48[[#This Row],[SSGUID]],PIs[SSGUID],0),18)),INDEX(PIs[[Column1]:[SS]],MATCH(Checklist48[[#This Row],[SGUID]],PIs[SGUID],0),14))</f>
        <v>FO 05.01.02</v>
      </c>
      <c r="K92" s="63"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de l’eau répertorie les sources d’eau, ainsi que les mesures destinées à faire face aux problèmes environnementaux et à rationaliser l’utilisation de l’eau.</v>
      </c>
      <c r="L92" s="63" t="str">
        <f>IF(Checklist48[[#This Row],[SGUID]]="",IF(Checklist48[[#This Row],[SSGUID]]="",INDEX(PIs[[Column1]:[SS]],MATCH(Checklist48[[#This Row],[PIGUID]],PIs[GUID],0),6),""),"")</f>
        <v>Un plan d’action, approuvé par la direction au cours des douze mois précédents, doit être documenté et mis en œuvre. Il doit couvrir au moins un des points suivants :
\- Des cartes, des photos, des dessins (des croquis faits à la main sont acceptables), ou d’autres moyens pour identifier l’emplacement des sources d’eau, des installations permanentes et du flux du réseau d’eau (y compris les systèmes de retenue, les réservoirs ou toute eau captée pour être réutilisée)
\- Les installations permanentes, y compris les puits, vannes, retours et autres installations hors sol qui composent un système d’irrigation complet, dûment documentées de sorte à permettre leur localisation sur le terrain
\- Les mesures destinées à éviter l’épuisement et la contamination des sources d’eau
\- Les mesures destinées à rationaliser l’utilisation et l’application
\- L’entretien du matériel d’irrigation
Les éléments suivants doivent être inclus dans le plan d’action :
\- L’organisation de formations et/ou de rappels de formation pour les travailleurs chargés de la supervision et de l’exécution des tâches
\- Des plans d’amélioration à court terme et long terme, y compris des échéances pour pallier les éventuels défauts</v>
      </c>
      <c r="M92" s="63" t="str">
        <f>IF(Checklist48[[#This Row],[SSGUID]]="",IF(Checklist48[[#This Row],[PIGUID]]="","",INDEX(PIs[[Column1]:[SS]],MATCH(Checklist48[[#This Row],[PIGUID]],PIs[GUID],0),8)),"")</f>
        <v>Exigence Majeure</v>
      </c>
      <c r="N92" s="22"/>
      <c r="O92" s="22"/>
      <c r="P92" s="63" t="str">
        <f>IF(Checklist48[[#This Row],[ifna]]="NA","",IF(Checklist48[[#This Row],[RelatedPQ]]=0,"",IF(Checklist48[[#This Row],[RelatedPQ]]="","",IF((INDEX(S2PQ_relational[],MATCH(Checklist48[[#This Row],[PIGUID&amp;NO]],S2PQ_relational[PIGUID &amp; "NO"],0),1))=Checklist48[[#This Row],[PIGUID]],"Non applicable",""))))</f>
        <v/>
      </c>
      <c r="Q92" s="63" t="str">
        <f>IF(Checklist48[[#This Row],[N/A]]="Non applicable",INDEX(S2PQ[[Questions de l’étape 2]:[Justification]],MATCH(Checklist48[[#This Row],[RelatedPQ]],S2PQ[S2PQGUID],0),3),"")</f>
        <v/>
      </c>
      <c r="R92" s="22"/>
    </row>
    <row r="93" spans="2:18" ht="56.25" x14ac:dyDescent="0.25">
      <c r="B93" s="63"/>
      <c r="C93" s="63" t="s">
        <v>297</v>
      </c>
      <c r="D93" s="64">
        <f>IF(Checklist48[[#This Row],[SGUID]]="",IF(Checklist48[[#This Row],[SSGUID]]="",0,1),1)</f>
        <v>1</v>
      </c>
      <c r="E93" s="63"/>
      <c r="F93" s="66" t="str">
        <f>_xlfn.IFNA(Checklist48[[#This Row],[RelatedPQ]],"NA")</f>
        <v/>
      </c>
      <c r="G93" s="63" t="str">
        <f>IF(Checklist48[[#This Row],[PIGUID]]="","",INDEX(S2PQ_relational[],MATCH(Checklist48[[#This Row],[PIGUID&amp;NO]],S2PQ_relational[PIGUID &amp; "NO"],0),2))</f>
        <v/>
      </c>
      <c r="H93" s="66" t="str">
        <f>Checklist48[[#This Row],[PIGUID]]&amp;"NO"</f>
        <v>NO</v>
      </c>
      <c r="I93" s="66" t="str">
        <f>IF(Checklist48[[#This Row],[PIGUID]]="","",INDEX(PIs[NA Exempt],MATCH(Checklist48[[#This Row],[PIGUID]],PIs[GUID],0),1))</f>
        <v/>
      </c>
      <c r="J93" s="63" t="str">
        <f>IF(Checklist48[[#This Row],[SGUID]]="",IF(Checklist48[[#This Row],[SSGUID]]="",IF(Checklist48[[#This Row],[PIGUID]]="","",INDEX(PIs[[Column1]:[SS]],MATCH(Checklist48[[#This Row],[PIGUID]],PIs[GUID],0),2)),INDEX(PIs[[Column1]:[SS]],MATCH(Checklist48[[#This Row],[SSGUID]],PIs[SSGUID],0),18)),INDEX(PIs[[Column1]:[SS]],MATCH(Checklist48[[#This Row],[SGUID]],PIs[SGUID],0),14))</f>
        <v>FO 05.02 Calcul des besoins en matière d’irrigation</v>
      </c>
      <c r="K93" s="63" t="str">
        <f>IF(Checklist48[[#This Row],[SGUID]]="",IF(Checklist48[[#This Row],[SSGUID]]="",IF(Checklist48[[#This Row],[PIGUID]]="","",INDEX(PIs[[Column1]:[SS]],MATCH(Checklist48[[#This Row],[PIGUID]],PIs[GUID],0),4)),INDEX(PIs[[Column1]:[Ssbody]],MATCH(Checklist48[[#This Row],[SSGUID]],PIs[SSGUID],0),19)),INDEX(PIs[[Column1]:[SS]],MATCH(Checklist48[[#This Row],[SGUID]],PIs[SGUID],0),15))</f>
        <v>-</v>
      </c>
      <c r="L93" s="63" t="str">
        <f>IF(Checklist48[[#This Row],[SGUID]]="",IF(Checklist48[[#This Row],[SSGUID]]="",INDEX(PIs[[Column1]:[SS]],MATCH(Checklist48[[#This Row],[PIGUID]],PIs[GUID],0),6),""),"")</f>
        <v/>
      </c>
      <c r="M93" s="63" t="str">
        <f>IF(Checklist48[[#This Row],[SSGUID]]="",IF(Checklist48[[#This Row],[PIGUID]]="","",INDEX(PIs[[Column1]:[SS]],MATCH(Checklist48[[#This Row],[PIGUID]],PIs[GUID],0),8)),"")</f>
        <v/>
      </c>
      <c r="N93" s="22"/>
      <c r="O93" s="22"/>
      <c r="P93" s="63" t="str">
        <f>IF(Checklist48[[#This Row],[ifna]]="NA","",IF(Checklist48[[#This Row],[RelatedPQ]]=0,"",IF(Checklist48[[#This Row],[RelatedPQ]]="","",IF((INDEX(S2PQ_relational[],MATCH(Checklist48[[#This Row],[PIGUID&amp;NO]],S2PQ_relational[PIGUID &amp; "NO"],0),1))=Checklist48[[#This Row],[PIGUID]],"Non applicable",""))))</f>
        <v/>
      </c>
      <c r="Q93" s="63" t="str">
        <f>IF(Checklist48[[#This Row],[N/A]]="Non applicable",INDEX(S2PQ[[Questions de l’étape 2]:[Justification]],MATCH(Checklist48[[#This Row],[RelatedPQ]],S2PQ[S2PQGUID],0),3),"")</f>
        <v/>
      </c>
      <c r="R93" s="22"/>
    </row>
    <row r="94" spans="2:18" ht="146.25" x14ac:dyDescent="0.25">
      <c r="B94" s="63"/>
      <c r="C94" s="63"/>
      <c r="D94" s="64">
        <f>IF(Checklist48[[#This Row],[SGUID]]="",IF(Checklist48[[#This Row],[SSGUID]]="",0,1),1)</f>
        <v>0</v>
      </c>
      <c r="E94" s="63" t="s">
        <v>348</v>
      </c>
      <c r="F94" s="66" t="str">
        <f>_xlfn.IFNA(Checklist48[[#This Row],[RelatedPQ]],"NA")</f>
        <v>NA</v>
      </c>
      <c r="G94" s="63" t="e">
        <f>IF(Checklist48[[#This Row],[PIGUID]]="","",INDEX(S2PQ_relational[],MATCH(Checklist48[[#This Row],[PIGUID&amp;NO]],S2PQ_relational[PIGUID &amp; "NO"],0),2))</f>
        <v>#N/A</v>
      </c>
      <c r="H94" s="66" t="str">
        <f>Checklist48[[#This Row],[PIGUID]]&amp;"NO"</f>
        <v>5d1ifTrmvdzEhbLzwCDCrcNO</v>
      </c>
      <c r="I94" s="66" t="b">
        <f>IF(Checklist48[[#This Row],[PIGUID]]="","",INDEX(PIs[NA Exempt],MATCH(Checklist48[[#This Row],[PIGUID]],PIs[GUID],0),1))</f>
        <v>0</v>
      </c>
      <c r="J94" s="63" t="str">
        <f>IF(Checklist48[[#This Row],[SGUID]]="",IF(Checklist48[[#This Row],[SSGUID]]="",IF(Checklist48[[#This Row],[PIGUID]]="","",INDEX(PIs[[Column1]:[SS]],MATCH(Checklist48[[#This Row],[PIGUID]],PIs[GUID],0),2)),INDEX(PIs[[Column1]:[SS]],MATCH(Checklist48[[#This Row],[SSGUID]],PIs[SSGUID],0),18)),INDEX(PIs[[Column1]:[SS]],MATCH(Checklist48[[#This Row],[SGUID]],PIs[SGUID],0),14))</f>
        <v>FO 05.02.01</v>
      </c>
      <c r="K94" s="63" t="str">
        <f>IF(Checklist48[[#This Row],[SGUID]]="",IF(Checklist48[[#This Row],[SSGUID]]="",IF(Checklist48[[#This Row],[PIGUID]]="","",INDEX(PIs[[Column1]:[SS]],MATCH(Checklist48[[#This Row],[PIGUID]],PIs[GUID],0),4)),INDEX(PIs[[Column1]:[Ssbody]],MATCH(Checklist48[[#This Row],[SSGUID]],PIs[SSGUID],0),19)),INDEX(PIs[[Column1]:[SS]],MATCH(Checklist48[[#This Row],[SGUID]],PIs[SGUID],0),15))</f>
        <v>Des outils permettant de calculer et d’optimiser l’irrigation des cultures sont employés de manière systématique.</v>
      </c>
      <c r="L94" s="63" t="str">
        <f>IF(Checklist48[[#This Row],[SGUID]]="",IF(Checklist48[[#This Row],[SSGUID]]="",INDEX(PIs[[Column1]:[SS]],MATCH(Checklist48[[#This Row],[PIGUID]],PIs[GUID],0),6),""),"")</f>
        <v>Le producteur doit être en mesure de démontrer que les besoins en irrigation des cultures sont calculés sur la base de données (par exemple les données de l’institut agricole local, les relevés pluviométriques de l’exploitation, les caractéristiques drainantes des substrats, les mesures de l’évaporation et de la tension hydrique pour déterminer le pourcentage d’humidité dans le sol, etc.).
Lorsque des outils sont disponibles sur l’exploitation, ils doivent être entretenus pour en assurer l’efficacité et les maintenir en bon état.
« N/A » uniquement pour les cultures pluviales.</v>
      </c>
      <c r="M94" s="63" t="str">
        <f>IF(Checklist48[[#This Row],[SSGUID]]="",IF(Checklist48[[#This Row],[PIGUID]]="","",INDEX(PIs[[Column1]:[SS]],MATCH(Checklist48[[#This Row],[PIGUID]],PIs[GUID],0),8)),"")</f>
        <v>Exigence Mineure</v>
      </c>
      <c r="N94" s="22"/>
      <c r="O94" s="22"/>
      <c r="P94" s="63" t="str">
        <f>IF(Checklist48[[#This Row],[ifna]]="NA","",IF(Checklist48[[#This Row],[RelatedPQ]]=0,"",IF(Checklist48[[#This Row],[RelatedPQ]]="","",IF((INDEX(S2PQ_relational[],MATCH(Checklist48[[#This Row],[PIGUID&amp;NO]],S2PQ_relational[PIGUID &amp; "NO"],0),1))=Checklist48[[#This Row],[PIGUID]],"Non applicable",""))))</f>
        <v/>
      </c>
      <c r="Q94" s="63" t="str">
        <f>IF(Checklist48[[#This Row],[N/A]]="Non applicable",INDEX(S2PQ[[Questions de l’étape 2]:[Justification]],MATCH(Checklist48[[#This Row],[RelatedPQ]],S2PQ[S2PQGUID],0),3),"")</f>
        <v/>
      </c>
      <c r="R94" s="22"/>
    </row>
    <row r="95" spans="2:18" ht="236.25" x14ac:dyDescent="0.25">
      <c r="B95" s="63"/>
      <c r="C95" s="63"/>
      <c r="D95" s="64">
        <f>IF(Checklist48[[#This Row],[SGUID]]="",IF(Checklist48[[#This Row],[SSGUID]]="",0,1),1)</f>
        <v>0</v>
      </c>
      <c r="E95" s="63" t="s">
        <v>323</v>
      </c>
      <c r="F95" s="66" t="str">
        <f>_xlfn.IFNA(Checklist48[[#This Row],[RelatedPQ]],"NA")</f>
        <v>NA</v>
      </c>
      <c r="G95" s="63" t="e">
        <f>IF(Checklist48[[#This Row],[PIGUID]]="","",INDEX(S2PQ_relational[],MATCH(Checklist48[[#This Row],[PIGUID&amp;NO]],S2PQ_relational[PIGUID &amp; "NO"],0),2))</f>
        <v>#N/A</v>
      </c>
      <c r="H95" s="66" t="str">
        <f>Checklist48[[#This Row],[PIGUID]]&amp;"NO"</f>
        <v>7F8v4Ys2sZGKS8GjyqaEDiNO</v>
      </c>
      <c r="I95" s="66" t="b">
        <f>IF(Checklist48[[#This Row],[PIGUID]]="","",INDEX(PIs[NA Exempt],MATCH(Checklist48[[#This Row],[PIGUID]],PIs[GUID],0),1))</f>
        <v>0</v>
      </c>
      <c r="J95" s="63" t="str">
        <f>IF(Checklist48[[#This Row],[SGUID]]="",IF(Checklist48[[#This Row],[SSGUID]]="",IF(Checklist48[[#This Row],[PIGUID]]="","",INDEX(PIs[[Column1]:[SS]],MATCH(Checklist48[[#This Row],[PIGUID]],PIs[GUID],0),2)),INDEX(PIs[[Column1]:[SS]],MATCH(Checklist48[[#This Row],[SSGUID]],PIs[SSGUID],0),18)),INDEX(PIs[[Column1]:[SS]],MATCH(Checklist48[[#This Row],[SGUID]],PIs[SGUID],0),14))</f>
        <v>FO 05.02.02</v>
      </c>
      <c r="K95" s="63" t="str">
        <f>IF(Checklist48[[#This Row],[SGUID]]="",IF(Checklist48[[#This Row],[SSGUID]]="",IF(Checklist48[[#This Row],[PIGUID]]="","",INDEX(PIs[[Column1]:[SS]],MATCH(Checklist48[[#This Row],[PIGUID]],PIs[GUID],0),4)),INDEX(PIs[[Column1]:[Ssbody]],MATCH(Checklist48[[#This Row],[SSGUID]],PIs[SSGUID],0),19)),INDEX(PIs[[Column1]:[SS]],MATCH(Checklist48[[#This Row],[SGUID]],PIs[SGUID],0),15))</f>
        <v>La consommation d’eau sur l’exploitation bénéficie d’un permis/d’une licence lorsque la législation l’exige.</v>
      </c>
      <c r="L95" s="63" t="str">
        <f>IF(Checklist48[[#This Row],[SGUID]]="",IF(Checklist48[[#This Row],[SSGUID]]="",INDEX(PIs[[Column1]:[SS]],MATCH(Checklist48[[#This Row],[PIGUID]],PIs[GUID],0),6),""),"")</f>
        <v>Tous les éléments suivants doivent bénéficier d’un permis/d’une licence valide de la part de l’autorité compétente :
\- L’extraction d’eau sur l’exploitation
\- Les infrastructures de stockage d’eau
\- L’eau consommée sur l’exploitation, entre autre destinée à l’irrigation
\- Les rejets d’eau dans des cours d’eau ou toute autre zone vulnérable, lorsque la législation l’exige
Le prélèvement dans les cours d’eau présents sur l’exploitation peut être soumis à autorisation des autorités locales.
Ces permis/licences doivent être mis à disposition lors de l’audit par l’organisme de certification (OC) et doivent être en cours de validité.
En l’absence de ces permis/licences, le producteur doit être en mesure de prouver qu’il a entamé les démarches pour les obtenir, que le traitement de sa demande est en cours et que l’utilisation des sources d’eau concernées ne fait l’objet d’aucune interdiction officielle.</v>
      </c>
      <c r="M95" s="63" t="str">
        <f>IF(Checklist48[[#This Row],[SSGUID]]="",IF(Checklist48[[#This Row],[PIGUID]]="","",INDEX(PIs[[Column1]:[SS]],MATCH(Checklist48[[#This Row],[PIGUID]],PIs[GUID],0),8)),"")</f>
        <v>Exigence Majeure</v>
      </c>
      <c r="N95" s="22"/>
      <c r="O95" s="22"/>
      <c r="P95" s="63" t="str">
        <f>IF(Checklist48[[#This Row],[ifna]]="NA","",IF(Checklist48[[#This Row],[RelatedPQ]]=0,"",IF(Checklist48[[#This Row],[RelatedPQ]]="","",IF((INDEX(S2PQ_relational[],MATCH(Checklist48[[#This Row],[PIGUID&amp;NO]],S2PQ_relational[PIGUID &amp; "NO"],0),1))=Checklist48[[#This Row],[PIGUID]],"Non applicable",""))))</f>
        <v/>
      </c>
      <c r="Q95" s="63" t="str">
        <f>IF(Checklist48[[#This Row],[N/A]]="Non applicable",INDEX(S2PQ[[Questions de l’étape 2]:[Justification]],MATCH(Checklist48[[#This Row],[RelatedPQ]],S2PQ[S2PQGUID],0),3),"")</f>
        <v/>
      </c>
      <c r="R95" s="22"/>
    </row>
    <row r="96" spans="2:18" ht="123.75" x14ac:dyDescent="0.25">
      <c r="B96" s="63"/>
      <c r="C96" s="63"/>
      <c r="D96" s="64">
        <f>IF(Checklist48[[#This Row],[SGUID]]="",IF(Checklist48[[#This Row],[SSGUID]]="",0,1),1)</f>
        <v>0</v>
      </c>
      <c r="E96" s="63" t="s">
        <v>290</v>
      </c>
      <c r="F96" s="66" t="str">
        <f>_xlfn.IFNA(Checklist48[[#This Row],[RelatedPQ]],"NA")</f>
        <v>NA</v>
      </c>
      <c r="G96" s="63" t="e">
        <f>IF(Checklist48[[#This Row],[PIGUID]]="","",INDEX(S2PQ_relational[],MATCH(Checklist48[[#This Row],[PIGUID&amp;NO]],S2PQ_relational[PIGUID &amp; "NO"],0),2))</f>
        <v>#N/A</v>
      </c>
      <c r="H96" s="66" t="str">
        <f>Checklist48[[#This Row],[PIGUID]]&amp;"NO"</f>
        <v>34hBNL3yGqP5fRTLvkBvacNO</v>
      </c>
      <c r="I96" s="66" t="b">
        <f>IF(Checklist48[[#This Row],[PIGUID]]="","",INDEX(PIs[NA Exempt],MATCH(Checklist48[[#This Row],[PIGUID]],PIs[GUID],0),1))</f>
        <v>0</v>
      </c>
      <c r="J96" s="63" t="str">
        <f>IF(Checklist48[[#This Row],[SGUID]]="",IF(Checklist48[[#This Row],[SSGUID]]="",IF(Checklist48[[#This Row],[PIGUID]]="","",INDEX(PIs[[Column1]:[SS]],MATCH(Checklist48[[#This Row],[PIGUID]],PIs[GUID],0),2)),INDEX(PIs[[Column1]:[SS]],MATCH(Checklist48[[#This Row],[SSGUID]],PIs[SSGUID],0),18)),INDEX(PIs[[Column1]:[SS]],MATCH(Checklist48[[#This Row],[SGUID]],PIs[SGUID],0),14))</f>
        <v>FO 05.02.03</v>
      </c>
      <c r="K96" s="63" t="str">
        <f>IF(Checklist48[[#This Row],[SGUID]]="",IF(Checklist48[[#This Row],[SSGUID]]="",IF(Checklist48[[#This Row],[PIGUID]]="","",INDEX(PIs[[Column1]:[SS]],MATCH(Checklist48[[#This Row],[PIGUID]],PIs[GUID],0),4)),INDEX(PIs[[Column1]:[Ssbody]],MATCH(Checklist48[[#This Row],[SSGUID]],PIs[SSGUID],0),19)),INDEX(PIs[[Column1]:[SS]],MATCH(Checklist48[[#This Row],[SGUID]],PIs[SGUID],0),15))</f>
        <v>Les restrictions formulées dans les permis/licences concernant l’eau sont respectées.</v>
      </c>
      <c r="L96" s="63" t="str">
        <f>IF(Checklist48[[#This Row],[SGUID]]="",IF(Checklist48[[#This Row],[SSGUID]]="",INDEX(PIs[[Column1]:[SS]],MATCH(Checklist48[[#This Row],[PIGUID]],PIs[GUID],0),6),""),"")</f>
        <v>Il n’est pas rare que ces autorisations/licences définissent des conditions spécifiques telles que des volumes de prélèvement ou taux de consommation horaires, journaliers, hebdomadaires, mensuels, ou annuels.
L’emplacement des équipements utilisés pour la surveillance des volumes prélevés doit être adapté afin de fournir des données exactes.
Des enregistrements doivent être à jour et disponibles pour démontrer que ces conditions sont remplies.</v>
      </c>
      <c r="M96" s="63" t="str">
        <f>IF(Checklist48[[#This Row],[SSGUID]]="",IF(Checklist48[[#This Row],[PIGUID]]="","",INDEX(PIs[[Column1]:[SS]],MATCH(Checklist48[[#This Row],[PIGUID]],PIs[GUID],0),8)),"")</f>
        <v>Exigence Majeure</v>
      </c>
      <c r="N96" s="22"/>
      <c r="O96" s="22"/>
      <c r="P96" s="63" t="str">
        <f>IF(Checklist48[[#This Row],[ifna]]="NA","",IF(Checklist48[[#This Row],[RelatedPQ]]=0,"",IF(Checklist48[[#This Row],[RelatedPQ]]="","",IF((INDEX(S2PQ_relational[],MATCH(Checklist48[[#This Row],[PIGUID&amp;NO]],S2PQ_relational[PIGUID &amp; "NO"],0),1))=Checklist48[[#This Row],[PIGUID]],"Non applicable",""))))</f>
        <v/>
      </c>
      <c r="Q96" s="63" t="str">
        <f>IF(Checklist48[[#This Row],[N/A]]="Non applicable",INDEX(S2PQ[[Questions de l’étape 2]:[Justification]],MATCH(Checklist48[[#This Row],[RelatedPQ]],S2PQ[S2PQGUID],0),3),"")</f>
        <v/>
      </c>
      <c r="R96" s="22"/>
    </row>
    <row r="97" spans="2:18" ht="112.5" x14ac:dyDescent="0.25">
      <c r="B97" s="63"/>
      <c r="C97" s="63"/>
      <c r="D97" s="64">
        <f>IF(Checklist48[[#This Row],[SGUID]]="",IF(Checklist48[[#This Row],[SSGUID]]="",0,1),1)</f>
        <v>0</v>
      </c>
      <c r="E97" s="63" t="s">
        <v>311</v>
      </c>
      <c r="F97" s="66" t="str">
        <f>_xlfn.IFNA(Checklist48[[#This Row],[RelatedPQ]],"NA")</f>
        <v>NA</v>
      </c>
      <c r="G97" s="63" t="e">
        <f>IF(Checklist48[[#This Row],[PIGUID]]="","",INDEX(S2PQ_relational[],MATCH(Checklist48[[#This Row],[PIGUID&amp;NO]],S2PQ_relational[PIGUID &amp; "NO"],0),2))</f>
        <v>#N/A</v>
      </c>
      <c r="H97" s="66" t="str">
        <f>Checklist48[[#This Row],[PIGUID]]&amp;"NO"</f>
        <v>4agXkAzY9YwTUW33bP1hNJNO</v>
      </c>
      <c r="I97" s="66" t="b">
        <f>IF(Checklist48[[#This Row],[PIGUID]]="","",INDEX(PIs[NA Exempt],MATCH(Checklist48[[#This Row],[PIGUID]],PIs[GUID],0),1))</f>
        <v>0</v>
      </c>
      <c r="J97" s="63" t="str">
        <f>IF(Checklist48[[#This Row],[SGUID]]="",IF(Checklist48[[#This Row],[SSGUID]]="",IF(Checklist48[[#This Row],[PIGUID]]="","",INDEX(PIs[[Column1]:[SS]],MATCH(Checklist48[[#This Row],[PIGUID]],PIs[GUID],0),2)),INDEX(PIs[[Column1]:[SS]],MATCH(Checklist48[[#This Row],[SSGUID]],PIs[SSGUID],0),18)),INDEX(PIs[[Column1]:[SS]],MATCH(Checklist48[[#This Row],[SGUID]],PIs[SGUID],0),14))</f>
        <v>FO 05.02.04</v>
      </c>
      <c r="K97" s="63" t="str">
        <f>IF(Checklist48[[#This Row],[SGUID]]="",IF(Checklist48[[#This Row],[SSGUID]]="",IF(Checklist48[[#This Row],[PIGUID]]="","",INDEX(PIs[[Column1]:[SS]],MATCH(Checklist48[[#This Row],[PIGUID]],PIs[GUID],0),4)),INDEX(PIs[[Column1]:[Ssbody]],MATCH(Checklist48[[#This Row],[SSGUID]],PIs[SSGUID],0),19)),INDEX(PIs[[Column1]:[SS]],MATCH(Checklist48[[#This Row],[SGUID]],PIs[SGUID],0),15))</f>
        <v>Lorsque c’est possible, des mesures ont été prises pour collecter l’eau et, le cas échéant, la recycler.</v>
      </c>
      <c r="L97" s="63" t="str">
        <f>IF(Checklist48[[#This Row],[SGUID]]="",IF(Checklist48[[#This Row],[SSGUID]]="",INDEX(PIs[[Column1]:[SS]],MATCH(Checklist48[[#This Row],[PIGUID]],PIs[GUID],0),6),""),"")</f>
        <v>La collecte et/ou le recyclage de l’eau doivent être mis en œuvre lorsque les conditions économiques et pratiques le permettent (sur les toits des bâtiments et des serres, etc.).
La collecte ou le recyclage de l’eau ne concerne pas uniquement l’eau de pluie.
Il doit exister des preuves que le producteur a procédé à une estimation des volumes d’eau de pluie susceptibles d’être collectés et des investissements nécessaires.</v>
      </c>
      <c r="M97" s="63" t="str">
        <f>IF(Checklist48[[#This Row],[SSGUID]]="",IF(Checklist48[[#This Row],[PIGUID]]="","",INDEX(PIs[[Column1]:[SS]],MATCH(Checklist48[[#This Row],[PIGUID]],PIs[GUID],0),8)),"")</f>
        <v>Exigence Mineure</v>
      </c>
      <c r="N97" s="22"/>
      <c r="O97" s="22"/>
      <c r="P97" s="63" t="str">
        <f>IF(Checklist48[[#This Row],[ifna]]="NA","",IF(Checklist48[[#This Row],[RelatedPQ]]=0,"",IF(Checklist48[[#This Row],[RelatedPQ]]="","",IF((INDEX(S2PQ_relational[],MATCH(Checklist48[[#This Row],[PIGUID&amp;NO]],S2PQ_relational[PIGUID &amp; "NO"],0),1))=Checklist48[[#This Row],[PIGUID]],"Non applicable",""))))</f>
        <v/>
      </c>
      <c r="Q97" s="63" t="str">
        <f>IF(Checklist48[[#This Row],[N/A]]="Non applicable",INDEX(S2PQ[[Questions de l’étape 2]:[Justification]],MATCH(Checklist48[[#This Row],[RelatedPQ]],S2PQ[S2PQGUID],0),3),"")</f>
        <v/>
      </c>
      <c r="R97" s="22"/>
    </row>
    <row r="98" spans="2:18" ht="123.75" x14ac:dyDescent="0.25">
      <c r="B98" s="63"/>
      <c r="C98" s="63"/>
      <c r="D98" s="64">
        <f>IF(Checklist48[[#This Row],[SGUID]]="",IF(Checklist48[[#This Row],[SSGUID]]="",0,1),1)</f>
        <v>0</v>
      </c>
      <c r="E98" s="63" t="s">
        <v>298</v>
      </c>
      <c r="F98" s="66" t="str">
        <f>_xlfn.IFNA(Checklist48[[#This Row],[RelatedPQ]],"NA")</f>
        <v>NA</v>
      </c>
      <c r="G98" s="63" t="e">
        <f>IF(Checklist48[[#This Row],[PIGUID]]="","",INDEX(S2PQ_relational[],MATCH(Checklist48[[#This Row],[PIGUID&amp;NO]],S2PQ_relational[PIGUID &amp; "NO"],0),2))</f>
        <v>#N/A</v>
      </c>
      <c r="H98" s="66" t="str">
        <f>Checklist48[[#This Row],[PIGUID]]&amp;"NO"</f>
        <v>1TP3w7BRfsPkt2XC54xK4ANO</v>
      </c>
      <c r="I98" s="66" t="b">
        <f>IF(Checklist48[[#This Row],[PIGUID]]="","",INDEX(PIs[NA Exempt],MATCH(Checklist48[[#This Row],[PIGUID]],PIs[GUID],0),1))</f>
        <v>0</v>
      </c>
      <c r="J98" s="63" t="str">
        <f>IF(Checklist48[[#This Row],[SGUID]]="",IF(Checklist48[[#This Row],[SSGUID]]="",IF(Checklist48[[#This Row],[PIGUID]]="","",INDEX(PIs[[Column1]:[SS]],MATCH(Checklist48[[#This Row],[PIGUID]],PIs[GUID],0),2)),INDEX(PIs[[Column1]:[SS]],MATCH(Checklist48[[#This Row],[SSGUID]],PIs[SSGUID],0),18)),INDEX(PIs[[Column1]:[SS]],MATCH(Checklist48[[#This Row],[SGUID]],PIs[SGUID],0),14))</f>
        <v>FO 05.02.05</v>
      </c>
      <c r="K98" s="63" t="str">
        <f>IF(Checklist48[[#This Row],[SGUID]]="",IF(Checklist48[[#This Row],[SSGUID]]="",IF(Checklist48[[#This Row],[PIGUID]]="","",INDEX(PIs[[Column1]:[SS]],MATCH(Checklist48[[#This Row],[PIGUID]],PIs[GUID],0),4)),INDEX(PIs[[Column1]:[Ssbody]],MATCH(Checklist48[[#This Row],[SSGUID]],PIs[SSGUID],0),19)),INDEX(PIs[[Column1]:[SS]],MATCH(Checklist48[[#This Row],[SGUID]],PIs[SGUID],0),15))</f>
        <v>Des installations de stockage d’eau sont présentes et bien entretenues afin de profiter des périodes de disponibilité maximale de l’eau.</v>
      </c>
      <c r="L98" s="63" t="str">
        <f>IF(Checklist48[[#This Row],[SGUID]]="",IF(Checklist48[[#This Row],[SSGUID]]="",INDEX(PIs[[Column1]:[SS]],MATCH(Checklist48[[#This Row],[PIGUID]],PIs[GUID],0),6),""),"")</f>
        <v>Lorsque l’exploitation est située dans une zone où l’eau n’est pas disponible toute l’année, des installations de stockage d’eau doivent permettre de bénéficier d’un accès à l’eau pendant les périodes sèches.
Ces installations doivent être maintenues en bon état et clôturées/sécurisées pour éviter les accidents.
« N/A » s’il n’est pas possible de collecter l’eau de pluie ou de recycler l’eau.</v>
      </c>
      <c r="M98" s="63" t="str">
        <f>IF(Checklist48[[#This Row],[SSGUID]]="",IF(Checklist48[[#This Row],[PIGUID]]="","",INDEX(PIs[[Column1]:[SS]],MATCH(Checklist48[[#This Row],[PIGUID]],PIs[GUID],0),8)),"")</f>
        <v>Exigence Mineure</v>
      </c>
      <c r="N98" s="22"/>
      <c r="O98" s="22"/>
      <c r="P98" s="63" t="str">
        <f>IF(Checklist48[[#This Row],[ifna]]="NA","",IF(Checklist48[[#This Row],[RelatedPQ]]=0,"",IF(Checklist48[[#This Row],[RelatedPQ]]="","",IF((INDEX(S2PQ_relational[],MATCH(Checklist48[[#This Row],[PIGUID&amp;NO]],S2PQ_relational[PIGUID &amp; "NO"],0),1))=Checklist48[[#This Row],[PIGUID]],"Non applicable",""))))</f>
        <v/>
      </c>
      <c r="Q98" s="63" t="str">
        <f>IF(Checklist48[[#This Row],[N/A]]="Non applicable",INDEX(S2PQ[[Questions de l’étape 2]:[Justification]],MATCH(Checklist48[[#This Row],[RelatedPQ]],S2PQ[S2PQGUID],0),3),"")</f>
        <v/>
      </c>
      <c r="R98" s="22"/>
    </row>
    <row r="99" spans="2:18" ht="56.25" x14ac:dyDescent="0.25">
      <c r="B99" s="63"/>
      <c r="C99" s="63" t="s">
        <v>310</v>
      </c>
      <c r="D99" s="64">
        <f>IF(Checklist48[[#This Row],[SGUID]]="",IF(Checklist48[[#This Row],[SSGUID]]="",0,1),1)</f>
        <v>1</v>
      </c>
      <c r="E99" s="63"/>
      <c r="F99" s="66" t="str">
        <f>_xlfn.IFNA(Checklist48[[#This Row],[RelatedPQ]],"NA")</f>
        <v/>
      </c>
      <c r="G99" s="63" t="str">
        <f>IF(Checklist48[[#This Row],[PIGUID]]="","",INDEX(S2PQ_relational[],MATCH(Checklist48[[#This Row],[PIGUID&amp;NO]],S2PQ_relational[PIGUID &amp; "NO"],0),2))</f>
        <v/>
      </c>
      <c r="H99" s="66" t="str">
        <f>Checklist48[[#This Row],[PIGUID]]&amp;"NO"</f>
        <v>NO</v>
      </c>
      <c r="I99" s="66" t="str">
        <f>IF(Checklist48[[#This Row],[PIGUID]]="","",INDEX(PIs[NA Exempt],MATCH(Checklist48[[#This Row],[PIGUID]],PIs[GUID],0),1))</f>
        <v/>
      </c>
      <c r="J99" s="63" t="str">
        <f>IF(Checklist48[[#This Row],[SGUID]]="",IF(Checklist48[[#This Row],[SSGUID]]="",IF(Checklist48[[#This Row],[PIGUID]]="","",INDEX(PIs[[Column1]:[SS]],MATCH(Checklist48[[#This Row],[PIGUID]],PIs[GUID],0),2)),INDEX(PIs[[Column1]:[SS]],MATCH(Checklist48[[#This Row],[SSGUID]],PIs[SSGUID],0),18)),INDEX(PIs[[Column1]:[SS]],MATCH(Checklist48[[#This Row],[SGUID]],PIs[SGUID],0),14))</f>
        <v>FO 05.03 Conservation des enregistrements</v>
      </c>
      <c r="K99" s="63" t="str">
        <f>IF(Checklist48[[#This Row],[SGUID]]="",IF(Checklist48[[#This Row],[SSGUID]]="",IF(Checklist48[[#This Row],[PIGUID]]="","",INDEX(PIs[[Column1]:[SS]],MATCH(Checklist48[[#This Row],[PIGUID]],PIs[GUID],0),4)),INDEX(PIs[[Column1]:[Ssbody]],MATCH(Checklist48[[#This Row],[SSGUID]],PIs[SSGUID],0),19)),INDEX(PIs[[Column1]:[SS]],MATCH(Checklist48[[#This Row],[SGUID]],PIs[SGUID],0),15))</f>
        <v>-</v>
      </c>
      <c r="L99" s="63" t="str">
        <f>IF(Checklist48[[#This Row],[SGUID]]="",IF(Checklist48[[#This Row],[SSGUID]]="",INDEX(PIs[[Column1]:[SS]],MATCH(Checklist48[[#This Row],[PIGUID]],PIs[GUID],0),6),""),"")</f>
        <v/>
      </c>
      <c r="M99" s="63" t="str">
        <f>IF(Checklist48[[#This Row],[SSGUID]]="",IF(Checklist48[[#This Row],[PIGUID]]="","",INDEX(PIs[[Column1]:[SS]],MATCH(Checklist48[[#This Row],[PIGUID]],PIs[GUID],0),8)),"")</f>
        <v/>
      </c>
      <c r="N99" s="22"/>
      <c r="O99" s="22"/>
      <c r="P99" s="63" t="str">
        <f>IF(Checklist48[[#This Row],[ifna]]="NA","",IF(Checklist48[[#This Row],[RelatedPQ]]=0,"",IF(Checklist48[[#This Row],[RelatedPQ]]="","",IF((INDEX(S2PQ_relational[],MATCH(Checklist48[[#This Row],[PIGUID&amp;NO]],S2PQ_relational[PIGUID &amp; "NO"],0),1))=Checklist48[[#This Row],[PIGUID]],"Non applicable",""))))</f>
        <v/>
      </c>
      <c r="Q99" s="63" t="str">
        <f>IF(Checklist48[[#This Row],[N/A]]="Non applicable",INDEX(S2PQ[[Questions de l’étape 2]:[Justification]],MATCH(Checklist48[[#This Row],[RelatedPQ]],S2PQ[S2PQGUID],0),3),"")</f>
        <v/>
      </c>
      <c r="R99" s="22"/>
    </row>
    <row r="100" spans="2:18" ht="180" x14ac:dyDescent="0.25">
      <c r="B100" s="63"/>
      <c r="C100" s="63"/>
      <c r="D100" s="64">
        <f>IF(Checklist48[[#This Row],[SGUID]]="",IF(Checklist48[[#This Row],[SSGUID]]="",0,1),1)</f>
        <v>0</v>
      </c>
      <c r="E100" s="63" t="s">
        <v>304</v>
      </c>
      <c r="F100" s="66" t="str">
        <f>_xlfn.IFNA(Checklist48[[#This Row],[RelatedPQ]],"NA")</f>
        <v>NA</v>
      </c>
      <c r="G100" s="63" t="e">
        <f>IF(Checklist48[[#This Row],[PIGUID]]="","",INDEX(S2PQ_relational[],MATCH(Checklist48[[#This Row],[PIGUID&amp;NO]],S2PQ_relational[PIGUID &amp; "NO"],0),2))</f>
        <v>#N/A</v>
      </c>
      <c r="H100" s="66" t="str">
        <f>Checklist48[[#This Row],[PIGUID]]&amp;"NO"</f>
        <v>5e8FSkOS0QVOKpIjSM8pq4NO</v>
      </c>
      <c r="I100" s="66" t="b">
        <f>IF(Checklist48[[#This Row],[PIGUID]]="","",INDEX(PIs[NA Exempt],MATCH(Checklist48[[#This Row],[PIGUID]],PIs[GUID],0),1))</f>
        <v>0</v>
      </c>
      <c r="J100" s="63" t="str">
        <f>IF(Checklist48[[#This Row],[SGUID]]="",IF(Checklist48[[#This Row],[SSGUID]]="",IF(Checklist48[[#This Row],[PIGUID]]="","",INDEX(PIs[[Column1]:[SS]],MATCH(Checklist48[[#This Row],[PIGUID]],PIs[GUID],0),2)),INDEX(PIs[[Column1]:[SS]],MATCH(Checklist48[[#This Row],[SSGUID]],PIs[SSGUID],0),18)),INDEX(PIs[[Column1]:[SS]],MATCH(Checklist48[[#This Row],[SGUID]],PIs[SGUID],0),14))</f>
        <v>FO 05.03.01</v>
      </c>
      <c r="K100" s="63"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des volumes d’eau prélevés dans les sources d’eau sont conservés.</v>
      </c>
      <c r="L100" s="63" t="str">
        <f>IF(Checklist48[[#This Row],[SGUID]]="",IF(Checklist48[[#This Row],[SSGUID]]="",INDEX(PIs[[Column1]:[SS]],MATCH(Checklist48[[#This Row],[PIGUID]],PIs[GUID],0),6),""),"")</f>
        <v>Les enregistrements doivent inclure la date, le débit réel ou estimé et le volume (à partir d’un débitmètre ou d’estimations) actualisés chaque mois. Il peut aussi s’agir des heures de service de systèmes à débit fixe avec horloge.
Les données recommandées sont le volume mensuel d’eau prélevé dans les sources d’eau.
Les quantités d’eau prélevées peuvent être comparées aux quantités consommées (pour l’irrigation, ou les volumes totaux consommés par l’exploitation) afin de rationnaliser le recours aux sources d’eau. Ce type de comparaison permet de détecter des prélèvements excessifs, ou de confirmer qu’une partie de l’eau d’irrigation est recyclée ou provient de la collecte d’eau de pluie, par exemple.</v>
      </c>
      <c r="M100" s="63" t="str">
        <f>IF(Checklist48[[#This Row],[SSGUID]]="",IF(Checklist48[[#This Row],[PIGUID]]="","",INDEX(PIs[[Column1]:[SS]],MATCH(Checklist48[[#This Row],[PIGUID]],PIs[GUID],0),8)),"")</f>
        <v>Exigence Mineure</v>
      </c>
      <c r="N100" s="22"/>
      <c r="O100" s="22"/>
      <c r="P100" s="63" t="str">
        <f>IF(Checklist48[[#This Row],[ifna]]="NA","",IF(Checklist48[[#This Row],[RelatedPQ]]=0,"",IF(Checklist48[[#This Row],[RelatedPQ]]="","",IF((INDEX(S2PQ_relational[],MATCH(Checklist48[[#This Row],[PIGUID&amp;NO]],S2PQ_relational[PIGUID &amp; "NO"],0),1))=Checklist48[[#This Row],[PIGUID]],"Non applicable",""))))</f>
        <v/>
      </c>
      <c r="Q100" s="63" t="str">
        <f>IF(Checklist48[[#This Row],[N/A]]="Non applicable",INDEX(S2PQ[[Questions de l’étape 2]:[Justification]],MATCH(Checklist48[[#This Row],[RelatedPQ]],S2PQ[S2PQGUID],0),3),"")</f>
        <v/>
      </c>
      <c r="R100" s="22"/>
    </row>
    <row r="101" spans="2:18" ht="101.25" x14ac:dyDescent="0.25">
      <c r="B101" s="63"/>
      <c r="C101" s="63"/>
      <c r="D101" s="64">
        <f>IF(Checklist48[[#This Row],[SGUID]]="",IF(Checklist48[[#This Row],[SSGUID]]="",0,1),1)</f>
        <v>0</v>
      </c>
      <c r="E101" s="63" t="s">
        <v>317</v>
      </c>
      <c r="F101" s="66" t="str">
        <f>_xlfn.IFNA(Checklist48[[#This Row],[RelatedPQ]],"NA")</f>
        <v>NA</v>
      </c>
      <c r="G101" s="63" t="e">
        <f>IF(Checklist48[[#This Row],[PIGUID]]="","",INDEX(S2PQ_relational[],MATCH(Checklist48[[#This Row],[PIGUID&amp;NO]],S2PQ_relational[PIGUID &amp; "NO"],0),2))</f>
        <v>#N/A</v>
      </c>
      <c r="H101" s="66" t="str">
        <f>Checklist48[[#This Row],[PIGUID]]&amp;"NO"</f>
        <v>5PjRiXstLC4CjnWsDhmPseNO</v>
      </c>
      <c r="I101" s="66" t="b">
        <f>IF(Checklist48[[#This Row],[PIGUID]]="","",INDEX(PIs[NA Exempt],MATCH(Checklist48[[#This Row],[PIGUID]],PIs[GUID],0),1))</f>
        <v>0</v>
      </c>
      <c r="J101" s="63" t="str">
        <f>IF(Checklist48[[#This Row],[SGUID]]="",IF(Checklist48[[#This Row],[SSGUID]]="",IF(Checklist48[[#This Row],[PIGUID]]="","",INDEX(PIs[[Column1]:[SS]],MATCH(Checklist48[[#This Row],[PIGUID]],PIs[GUID],0),2)),INDEX(PIs[[Column1]:[SS]],MATCH(Checklist48[[#This Row],[SSGUID]],PIs[SSGUID],0),18)),INDEX(PIs[[Column1]:[SS]],MATCH(Checklist48[[#This Row],[SGUID]],PIs[SGUID],0),14))</f>
        <v>FO 05.03.02</v>
      </c>
      <c r="K101" s="63"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volumes d’eau employés pour l’irrigation/la fertigation, qui incluent les volumes d’application totaux des cycles précédents, sont conservés.</v>
      </c>
      <c r="L101" s="63" t="str">
        <f>IF(Checklist48[[#This Row],[SGUID]]="",IF(Checklist48[[#This Row],[SSGUID]]="",INDEX(PIs[[Column1]:[SS]],MATCH(Checklist48[[#This Row],[PIGUID]],PIs[GUID],0),6),""),"")</f>
        <v>Les enregistrements doivent préciser la date, la durée du cycle, le débit réel ou estimé et le volume (à partir d’un débitmètre ou par unité d’irrigation), et doivent être actualisés chaque mois. Il peut aussi s’agir des heures de service de systèmes à débit fixe avec horloge.
Les données recommandées sont le volume mensuel d’eau employé pour l’irrigation sur l’exploitation.</v>
      </c>
      <c r="M101" s="63" t="str">
        <f>IF(Checklist48[[#This Row],[SSGUID]]="",IF(Checklist48[[#This Row],[PIGUID]]="","",INDEX(PIs[[Column1]:[SS]],MATCH(Checklist48[[#This Row],[PIGUID]],PIs[GUID],0),8)),"")</f>
        <v>Exigence Mineure</v>
      </c>
      <c r="N101" s="22"/>
      <c r="O101" s="22"/>
      <c r="P101" s="63" t="str">
        <f>IF(Checklist48[[#This Row],[ifna]]="NA","",IF(Checklist48[[#This Row],[RelatedPQ]]=0,"",IF(Checklist48[[#This Row],[RelatedPQ]]="","",IF((INDEX(S2PQ_relational[],MATCH(Checklist48[[#This Row],[PIGUID&amp;NO]],S2PQ_relational[PIGUID &amp; "NO"],0),1))=Checklist48[[#This Row],[PIGUID]],"Non applicable",""))))</f>
        <v/>
      </c>
      <c r="Q101" s="63" t="str">
        <f>IF(Checklist48[[#This Row],[N/A]]="Non applicable",INDEX(S2PQ[[Questions de l’étape 2]:[Justification]],MATCH(Checklist48[[#This Row],[RelatedPQ]],S2PQ[S2PQGUID],0),3),"")</f>
        <v/>
      </c>
      <c r="R101" s="22"/>
    </row>
    <row r="102" spans="2:18" ht="56.25" x14ac:dyDescent="0.25">
      <c r="B102" s="63"/>
      <c r="C102" s="63"/>
      <c r="D102" s="64">
        <f>IF(Checklist48[[#This Row],[SGUID]]="",IF(Checklist48[[#This Row],[SSGUID]]="",0,1),1)</f>
        <v>0</v>
      </c>
      <c r="E102" s="63" t="s">
        <v>342</v>
      </c>
      <c r="F102" s="66" t="str">
        <f>_xlfn.IFNA(Checklist48[[#This Row],[RelatedPQ]],"NA")</f>
        <v>NA</v>
      </c>
      <c r="G102" s="63" t="e">
        <f>IF(Checklist48[[#This Row],[PIGUID]]="","",INDEX(S2PQ_relational[],MATCH(Checklist48[[#This Row],[PIGUID&amp;NO]],S2PQ_relational[PIGUID &amp; "NO"],0),2))</f>
        <v>#N/A</v>
      </c>
      <c r="H102" s="66" t="str">
        <f>Checklist48[[#This Row],[PIGUID]]&amp;"NO"</f>
        <v>2McEDjMY5O8UuMcNOk9zQMNO</v>
      </c>
      <c r="I102" s="66" t="b">
        <f>IF(Checklist48[[#This Row],[PIGUID]]="","",INDEX(PIs[NA Exempt],MATCH(Checklist48[[#This Row],[PIGUID]],PIs[GUID],0),1))</f>
        <v>0</v>
      </c>
      <c r="J102" s="63" t="str">
        <f>IF(Checklist48[[#This Row],[SGUID]]="",IF(Checklist48[[#This Row],[SSGUID]]="",IF(Checklist48[[#This Row],[PIGUID]]="","",INDEX(PIs[[Column1]:[SS]],MATCH(Checklist48[[#This Row],[PIGUID]],PIs[GUID],0),2)),INDEX(PIs[[Column1]:[SS]],MATCH(Checklist48[[#This Row],[SSGUID]],PIs[SSGUID],0),18)),INDEX(PIs[[Column1]:[SS]],MATCH(Checklist48[[#This Row],[SGUID]],PIs[SGUID],0),14))</f>
        <v>FO 05.03.03</v>
      </c>
      <c r="K102" s="63"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relatifs à la consommation d’eau pour tous les types d’activités de l’exploitation (volume total consommé) sont conservés.</v>
      </c>
      <c r="L102" s="63" t="str">
        <f>IF(Checklist48[[#This Row],[SGUID]]="",IF(Checklist48[[#This Row],[SSGUID]]="",INDEX(PIs[[Column1]:[SS]],MATCH(Checklist48[[#This Row],[PIGUID]],PIs[GUID],0),6),""),"")</f>
        <v>Il convient d’enregistrer la consommation totale d’eau, entre autre pour l’irrigation, les utilisations domestiques, les activités post-récolte, etc. Il peut s’agir d’estimations, pas nécessairement de mesures.</v>
      </c>
      <c r="M102" s="63" t="str">
        <f>IF(Checklist48[[#This Row],[SSGUID]]="",IF(Checklist48[[#This Row],[PIGUID]]="","",INDEX(PIs[[Column1]:[SS]],MATCH(Checklist48[[#This Row],[PIGUID]],PIs[GUID],0),8)),"")</f>
        <v>Recom.</v>
      </c>
      <c r="N102" s="22"/>
      <c r="O102" s="22"/>
      <c r="P102" s="63" t="str">
        <f>IF(Checklist48[[#This Row],[ifna]]="NA","",IF(Checklist48[[#This Row],[RelatedPQ]]=0,"",IF(Checklist48[[#This Row],[RelatedPQ]]="","",IF((INDEX(S2PQ_relational[],MATCH(Checklist48[[#This Row],[PIGUID&amp;NO]],S2PQ_relational[PIGUID &amp; "NO"],0),1))=Checklist48[[#This Row],[PIGUID]],"Non applicable",""))))</f>
        <v/>
      </c>
      <c r="Q102" s="63" t="str">
        <f>IF(Checklist48[[#This Row],[N/A]]="Non applicable",INDEX(S2PQ[[Questions de l’étape 2]:[Justification]],MATCH(Checklist48[[#This Row],[RelatedPQ]],S2PQ[S2PQGUID],0),3),"")</f>
        <v/>
      </c>
      <c r="R102" s="22"/>
    </row>
    <row r="103" spans="2:18" ht="33.75" x14ac:dyDescent="0.25">
      <c r="B103" s="63"/>
      <c r="C103" s="63" t="s">
        <v>335</v>
      </c>
      <c r="D103" s="64">
        <f>IF(Checklist48[[#This Row],[SGUID]]="",IF(Checklist48[[#This Row],[SSGUID]]="",0,1),1)</f>
        <v>1</v>
      </c>
      <c r="E103" s="63"/>
      <c r="F103" s="66" t="str">
        <f>_xlfn.IFNA(Checklist48[[#This Row],[RelatedPQ]],"NA")</f>
        <v/>
      </c>
      <c r="G103" s="63" t="str">
        <f>IF(Checklist48[[#This Row],[PIGUID]]="","",INDEX(S2PQ_relational[],MATCH(Checklist48[[#This Row],[PIGUID&amp;NO]],S2PQ_relational[PIGUID &amp; "NO"],0),2))</f>
        <v/>
      </c>
      <c r="H103" s="66" t="str">
        <f>Checklist48[[#This Row],[PIGUID]]&amp;"NO"</f>
        <v>NO</v>
      </c>
      <c r="I103" s="66" t="str">
        <f>IF(Checklist48[[#This Row],[PIGUID]]="","",INDEX(PIs[NA Exempt],MATCH(Checklist48[[#This Row],[PIGUID]],PIs[GUID],0),1))</f>
        <v/>
      </c>
      <c r="J103" s="63" t="str">
        <f>IF(Checklist48[[#This Row],[SGUID]]="",IF(Checklist48[[#This Row],[SSGUID]]="",IF(Checklist48[[#This Row],[PIGUID]]="","",INDEX(PIs[[Column1]:[SS]],MATCH(Checklist48[[#This Row],[PIGUID]],PIs[GUID],0),2)),INDEX(PIs[[Column1]:[SS]],MATCH(Checklist48[[#This Row],[SSGUID]],PIs[SSGUID],0),18)),INDEX(PIs[[Column1]:[SS]],MATCH(Checklist48[[#This Row],[SGUID]],PIs[SGUID],0),14))</f>
        <v>FO 05.04 Qualité de l’eau</v>
      </c>
      <c r="K103" s="63" t="str">
        <f>IF(Checklist48[[#This Row],[SGUID]]="",IF(Checklist48[[#This Row],[SSGUID]]="",IF(Checklist48[[#This Row],[PIGUID]]="","",INDEX(PIs[[Column1]:[SS]],MATCH(Checklist48[[#This Row],[PIGUID]],PIs[GUID],0),4)),INDEX(PIs[[Column1]:[Ssbody]],MATCH(Checklist48[[#This Row],[SSGUID]],PIs[SSGUID],0),19)),INDEX(PIs[[Column1]:[SS]],MATCH(Checklist48[[#This Row],[SGUID]],PIs[SGUID],0),15))</f>
        <v>-</v>
      </c>
      <c r="L103" s="63" t="str">
        <f>IF(Checklist48[[#This Row],[SGUID]]="",IF(Checklist48[[#This Row],[SSGUID]]="",INDEX(PIs[[Column1]:[SS]],MATCH(Checklist48[[#This Row],[PIGUID]],PIs[GUID],0),6),""),"")</f>
        <v/>
      </c>
      <c r="M103" s="63" t="str">
        <f>IF(Checklist48[[#This Row],[SSGUID]]="",IF(Checklist48[[#This Row],[PIGUID]]="","",INDEX(PIs[[Column1]:[SS]],MATCH(Checklist48[[#This Row],[PIGUID]],PIs[GUID],0),8)),"")</f>
        <v/>
      </c>
      <c r="N103" s="22"/>
      <c r="O103" s="22"/>
      <c r="P103" s="63" t="str">
        <f>IF(Checklist48[[#This Row],[ifna]]="NA","",IF(Checklist48[[#This Row],[RelatedPQ]]=0,"",IF(Checklist48[[#This Row],[RelatedPQ]]="","",IF((INDEX(S2PQ_relational[],MATCH(Checklist48[[#This Row],[PIGUID&amp;NO]],S2PQ_relational[PIGUID &amp; "NO"],0),1))=Checklist48[[#This Row],[PIGUID]],"Non applicable",""))))</f>
        <v/>
      </c>
      <c r="Q103" s="63" t="str">
        <f>IF(Checklist48[[#This Row],[N/A]]="Non applicable",INDEX(S2PQ[[Questions de l’étape 2]:[Justification]],MATCH(Checklist48[[#This Row],[RelatedPQ]],S2PQ[S2PQGUID],0),3),"")</f>
        <v/>
      </c>
      <c r="R103" s="22"/>
    </row>
    <row r="104" spans="2:18" ht="191.25" x14ac:dyDescent="0.25">
      <c r="B104" s="63"/>
      <c r="C104" s="63"/>
      <c r="D104" s="64">
        <f>IF(Checklist48[[#This Row],[SGUID]]="",IF(Checklist48[[#This Row],[SSGUID]]="",0,1),1)</f>
        <v>0</v>
      </c>
      <c r="E104" s="63" t="s">
        <v>329</v>
      </c>
      <c r="F104" s="66" t="str">
        <f>_xlfn.IFNA(Checklist48[[#This Row],[RelatedPQ]],"NA")</f>
        <v>NA</v>
      </c>
      <c r="G104" s="63" t="e">
        <f>IF(Checklist48[[#This Row],[PIGUID]]="","",INDEX(S2PQ_relational[],MATCH(Checklist48[[#This Row],[PIGUID&amp;NO]],S2PQ_relational[PIGUID &amp; "NO"],0),2))</f>
        <v>#N/A</v>
      </c>
      <c r="H104" s="66" t="str">
        <f>Checklist48[[#This Row],[PIGUID]]&amp;"NO"</f>
        <v>5JXZdBMfmVkAfoCajirt54NO</v>
      </c>
      <c r="I104" s="66" t="b">
        <f>IF(Checklist48[[#This Row],[PIGUID]]="","",INDEX(PIs[NA Exempt],MATCH(Checklist48[[#This Row],[PIGUID]],PIs[GUID],0),1))</f>
        <v>0</v>
      </c>
      <c r="J104" s="63" t="str">
        <f>IF(Checklist48[[#This Row],[SGUID]]="",IF(Checklist48[[#This Row],[SSGUID]]="",IF(Checklist48[[#This Row],[PIGUID]]="","",INDEX(PIs[[Column1]:[SS]],MATCH(Checklist48[[#This Row],[PIGUID]],PIs[GUID],0),2)),INDEX(PIs[[Column1]:[SS]],MATCH(Checklist48[[#This Row],[SSGUID]],PIs[SSGUID],0),18)),INDEX(PIs[[Column1]:[SS]],MATCH(Checklist48[[#This Row],[SGUID]],PIs[SGUID],0),14))</f>
        <v>FO 05.04.01</v>
      </c>
      <c r="K104" s="63" t="str">
        <f>IF(Checklist48[[#This Row],[SGUID]]="",IF(Checklist48[[#This Row],[SSGUID]]="",IF(Checklist48[[#This Row],[PIGUID]]="","",INDEX(PIs[[Column1]:[SS]],MATCH(Checklist48[[#This Row],[PIGUID]],PIs[GUID],0),4)),INDEX(PIs[[Column1]:[Ssbody]],MATCH(Checklist48[[#This Row],[SSGUID]],PIs[SSGUID],0),19)),INDEX(PIs[[Column1]:[SS]],MATCH(Checklist48[[#This Row],[SGUID]],PIs[SGUID],0),15))</f>
        <v>Selon l’évaluation des risques, l’utilisation d’eaux usées traitées pour les activités pré-récolte est justifiée.</v>
      </c>
      <c r="L104" s="63" t="str">
        <f>IF(Checklist48[[#This Row],[SGUID]]="",IF(Checklist48[[#This Row],[SSGUID]]="",INDEX(PIs[[Column1]:[SS]],MATCH(Checklist48[[#This Row],[PIGUID]],PIs[GUID],0),6),""),"")</f>
        <v>Les eaux usées traitées doivent être employées uniquement lorsque les risques ont été identifiés et atténués de manière efficace.
Lorsque des eaux usées traitées ou des eaux recyclées sont utilisées, la qualité de l’eau doit être conforme à la réglementation en vigueur ou, à défaut, aux Lignes directrices publiées en 2006 par l’OMS « Utilisation sans risque des eaux usées, des excreta et des eaux ménagères ».
Si l’eau peut être amenée à être contaminée (par ex., présence d’une source de contamination en amont), le producteur doit prouver la conformité de l’eau à la réglementation en vigueur ou, à défaut, aux lignes directrices de l’OMS, par des analyses.
Les eaux usées non traitées ne doivent jamais être utilisées sur les cultures.</v>
      </c>
      <c r="M104" s="63" t="str">
        <f>IF(Checklist48[[#This Row],[SSGUID]]="",IF(Checklist48[[#This Row],[PIGUID]]="","",INDEX(PIs[[Column1]:[SS]],MATCH(Checklist48[[#This Row],[PIGUID]],PIs[GUID],0),8)),"")</f>
        <v>Exigence Majeure</v>
      </c>
      <c r="N104" s="22"/>
      <c r="O104" s="22"/>
      <c r="P104" s="63" t="str">
        <f>IF(Checklist48[[#This Row],[ifna]]="NA","",IF(Checklist48[[#This Row],[RelatedPQ]]=0,"",IF(Checklist48[[#This Row],[RelatedPQ]]="","",IF((INDEX(S2PQ_relational[],MATCH(Checklist48[[#This Row],[PIGUID&amp;NO]],S2PQ_relational[PIGUID &amp; "NO"],0),1))=Checklist48[[#This Row],[PIGUID]],"Non applicable",""))))</f>
        <v/>
      </c>
      <c r="Q104" s="63" t="str">
        <f>IF(Checklist48[[#This Row],[N/A]]="Non applicable",INDEX(S2PQ[[Questions de l’étape 2]:[Justification]],MATCH(Checklist48[[#This Row],[RelatedPQ]],S2PQ[S2PQGUID],0),3),"")</f>
        <v/>
      </c>
      <c r="R104" s="22"/>
    </row>
    <row r="105" spans="2:18" ht="247.5" x14ac:dyDescent="0.25">
      <c r="B105" s="63"/>
      <c r="C105" s="63"/>
      <c r="D105" s="64">
        <f>IF(Checklist48[[#This Row],[SGUID]]="",IF(Checklist48[[#This Row],[SSGUID]]="",0,1),1)</f>
        <v>0</v>
      </c>
      <c r="E105" s="63" t="s">
        <v>336</v>
      </c>
      <c r="F105" s="66" t="str">
        <f>_xlfn.IFNA(Checklist48[[#This Row],[RelatedPQ]],"NA")</f>
        <v>NA</v>
      </c>
      <c r="G105" s="63" t="e">
        <f>IF(Checklist48[[#This Row],[PIGUID]]="","",INDEX(S2PQ_relational[],MATCH(Checklist48[[#This Row],[PIGUID&amp;NO]],S2PQ_relational[PIGUID &amp; "NO"],0),2))</f>
        <v>#N/A</v>
      </c>
      <c r="H105" s="66" t="str">
        <f>Checklist48[[#This Row],[PIGUID]]&amp;"NO"</f>
        <v>6VOo64jUoweuU3XSURPZgnNO</v>
      </c>
      <c r="I105" s="66" t="b">
        <f>IF(Checklist48[[#This Row],[PIGUID]]="","",INDEX(PIs[NA Exempt],MATCH(Checklist48[[#This Row],[PIGUID]],PIs[GUID],0),1))</f>
        <v>0</v>
      </c>
      <c r="J105" s="63" t="str">
        <f>IF(Checklist48[[#This Row],[SGUID]]="",IF(Checklist48[[#This Row],[SSGUID]]="",IF(Checklist48[[#This Row],[PIGUID]]="","",INDEX(PIs[[Column1]:[SS]],MATCH(Checklist48[[#This Row],[PIGUID]],PIs[GUID],0),2)),INDEX(PIs[[Column1]:[SS]],MATCH(Checklist48[[#This Row],[SSGUID]],PIs[SSGUID],0),18)),INDEX(PIs[[Column1]:[SS]],MATCH(Checklist48[[#This Row],[SGUID]],PIs[SGUID],0),14))</f>
        <v>FO 05.04.02</v>
      </c>
      <c r="K105" s="63"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relative à la qualité physique et chimique de l’eau employée pour les activités pré-récolte a été réalisée.</v>
      </c>
      <c r="L105" s="63" t="str">
        <f>IF(Checklist48[[#This Row],[SGUID]]="",IF(Checklist48[[#This Row],[SSGUID]]="",INDEX(PIs[[Column1]:[SS]],MATCH(Checklist48[[#This Row],[PIGUID]],PIs[GUID],0),6),""),"")</f>
        <v>Les activités pré-récolte comprennent l’irrigation/la fertigation, le lavage, la pulvérisation, etc.
Une évaluation des risques doit être réalisée et documentée en tenant compte, a minima, des points suivants :
\- L’identification des sources d’eau et l’historique de leurs résultats d’analyse (le cas échéant)
\- Les méthodes d’application
\- Le niveau de pureté de l’eau employée pour les applications de produits phytopharmaceutiques (PPP)
Pour appuyer leur prise de décision, les producteurs doivent se référer à l’étiquette du PPP ou aux documents fournis par les fabricants de produits chimiques, ou encore demander conseil à un agronome qualifié, pour connaître les propriétés que l’eau doit posséder.
L’évaluation des risques doit être mise à jour à chaque fois que le système est modifié ou qu’il se produit une situation qui pourrait générer une possible contamination du système.</v>
      </c>
      <c r="M105" s="63" t="str">
        <f>IF(Checklist48[[#This Row],[SSGUID]]="",IF(Checklist48[[#This Row],[PIGUID]]="","",INDEX(PIs[[Column1]:[SS]],MATCH(Checklist48[[#This Row],[PIGUID]],PIs[GUID],0),8)),"")</f>
        <v>Exigence Mineure</v>
      </c>
      <c r="N105" s="22"/>
      <c r="O105" s="22"/>
      <c r="P105" s="63" t="str">
        <f>IF(Checklist48[[#This Row],[ifna]]="NA","",IF(Checklist48[[#This Row],[RelatedPQ]]=0,"",IF(Checklist48[[#This Row],[RelatedPQ]]="","",IF((INDEX(S2PQ_relational[],MATCH(Checklist48[[#This Row],[PIGUID&amp;NO]],S2PQ_relational[PIGUID &amp; "NO"],0),1))=Checklist48[[#This Row],[PIGUID]],"Non applicable",""))))</f>
        <v/>
      </c>
      <c r="Q105" s="63" t="str">
        <f>IF(Checklist48[[#This Row],[N/A]]="Non applicable",INDEX(S2PQ[[Questions de l’étape 2]:[Justification]],MATCH(Checklist48[[#This Row],[RelatedPQ]],S2PQ[S2PQGUID],0),3),"")</f>
        <v/>
      </c>
      <c r="R105" s="22"/>
    </row>
    <row r="106" spans="2:18" ht="56.25" x14ac:dyDescent="0.25">
      <c r="B106" s="63"/>
      <c r="C106" s="63"/>
      <c r="D106" s="64">
        <f>IF(Checklist48[[#This Row],[SGUID]]="",IF(Checklist48[[#This Row],[SSGUID]]="",0,1),1)</f>
        <v>0</v>
      </c>
      <c r="E106" s="63" t="s">
        <v>366</v>
      </c>
      <c r="F106" s="66" t="str">
        <f>_xlfn.IFNA(Checklist48[[#This Row],[RelatedPQ]],"NA")</f>
        <v>NA</v>
      </c>
      <c r="G106" s="63" t="e">
        <f>IF(Checklist48[[#This Row],[PIGUID]]="","",INDEX(S2PQ_relational[],MATCH(Checklist48[[#This Row],[PIGUID&amp;NO]],S2PQ_relational[PIGUID &amp; "NO"],0),2))</f>
        <v>#N/A</v>
      </c>
      <c r="H106" s="66" t="str">
        <f>Checklist48[[#This Row],[PIGUID]]&amp;"NO"</f>
        <v>3l3MCwCl6O40VUIw5hu2C5NO</v>
      </c>
      <c r="I106" s="66" t="b">
        <f>IF(Checklist48[[#This Row],[PIGUID]]="","",INDEX(PIs[NA Exempt],MATCH(Checklist48[[#This Row],[PIGUID]],PIs[GUID],0),1))</f>
        <v>0</v>
      </c>
      <c r="J106" s="63" t="str">
        <f>IF(Checklist48[[#This Row],[SGUID]]="",IF(Checklist48[[#This Row],[SSGUID]]="",IF(Checklist48[[#This Row],[PIGUID]]="","",INDEX(PIs[[Column1]:[SS]],MATCH(Checklist48[[#This Row],[PIGUID]],PIs[GUID],0),2)),INDEX(PIs[[Column1]:[SS]],MATCH(Checklist48[[#This Row],[SSGUID]],PIs[SSGUID],0),18)),INDEX(PIs[[Column1]:[SS]],MATCH(Checklist48[[#This Row],[SGUID]],PIs[SGUID],0),14))</f>
        <v>FO 05.04.03</v>
      </c>
      <c r="K106" s="63" t="str">
        <f>IF(Checklist48[[#This Row],[SGUID]]="",IF(Checklist48[[#This Row],[SSGUID]]="",IF(Checklist48[[#This Row],[PIGUID]]="","",INDEX(PIs[[Column1]:[SS]],MATCH(Checklist48[[#This Row],[PIGUID]],PIs[GUID],0),4)),INDEX(PIs[[Column1]:[Ssbody]],MATCH(Checklist48[[#This Row],[SSGUID]],PIs[SSGUID],0),19)),INDEX(PIs[[Column1]:[SS]],MATCH(Checklist48[[#This Row],[SGUID]],PIs[SGUID],0),15))</f>
        <v>L’évaluation des risques donne lieu à des mesures correctives.</v>
      </c>
      <c r="L106" s="63" t="str">
        <f>IF(Checklist48[[#This Row],[SGUID]]="",IF(Checklist48[[#This Row],[SSGUID]]="",INDEX(PIs[[Column1]:[SS]],MATCH(Checklist48[[#This Row],[PIGUID]],PIs[GUID],0),6),""),"")</f>
        <v>Le cas échéant, le plan de gestion devrait prévoir des mesures correctives et une documentation, telles que définies dans l’évaluation des risques relatifs à l’eau et par les standards/normes sectoriel(les) en vigueur.</v>
      </c>
      <c r="M106" s="63" t="str">
        <f>IF(Checklist48[[#This Row],[SSGUID]]="",IF(Checklist48[[#This Row],[PIGUID]]="","",INDEX(PIs[[Column1]:[SS]],MATCH(Checklist48[[#This Row],[PIGUID]],PIs[GUID],0),8)),"")</f>
        <v>Recom.</v>
      </c>
      <c r="N106" s="22"/>
      <c r="O106" s="22"/>
      <c r="P106" s="63" t="str">
        <f>IF(Checklist48[[#This Row],[ifna]]="NA","",IF(Checklist48[[#This Row],[RelatedPQ]]=0,"",IF(Checklist48[[#This Row],[RelatedPQ]]="","",IF((INDEX(S2PQ_relational[],MATCH(Checklist48[[#This Row],[PIGUID&amp;NO]],S2PQ_relational[PIGUID &amp; "NO"],0),1))=Checklist48[[#This Row],[PIGUID]],"Non applicable",""))))</f>
        <v/>
      </c>
      <c r="Q106" s="63" t="str">
        <f>IF(Checklist48[[#This Row],[N/A]]="Non applicable",INDEX(S2PQ[[Questions de l’étape 2]:[Justification]],MATCH(Checklist48[[#This Row],[RelatedPQ]],S2PQ[S2PQGUID],0),3),"")</f>
        <v/>
      </c>
      <c r="R106" s="22"/>
    </row>
    <row r="107" spans="2:18" ht="22.5" x14ac:dyDescent="0.25">
      <c r="B107" s="63" t="s">
        <v>251</v>
      </c>
      <c r="C107" s="63"/>
      <c r="D107" s="64">
        <f>IF(Checklist48[[#This Row],[SGUID]]="",IF(Checklist48[[#This Row],[SSGUID]]="",0,1),1)</f>
        <v>1</v>
      </c>
      <c r="E107" s="63"/>
      <c r="F107" s="66" t="str">
        <f>_xlfn.IFNA(Checklist48[[#This Row],[RelatedPQ]],"NA")</f>
        <v/>
      </c>
      <c r="G107" s="63" t="str">
        <f>IF(Checklist48[[#This Row],[PIGUID]]="","",INDEX(S2PQ_relational[],MATCH(Checklist48[[#This Row],[PIGUID&amp;NO]],S2PQ_relational[PIGUID &amp; "NO"],0),2))</f>
        <v/>
      </c>
      <c r="H107" s="66" t="str">
        <f>Checklist48[[#This Row],[PIGUID]]&amp;"NO"</f>
        <v>NO</v>
      </c>
      <c r="I107" s="66" t="str">
        <f>IF(Checklist48[[#This Row],[PIGUID]]="","",INDEX(PIs[NA Exempt],MATCH(Checklist48[[#This Row],[PIGUID]],PIs[GUID],0),1))</f>
        <v/>
      </c>
      <c r="J107" s="63" t="str">
        <f>IF(Checklist48[[#This Row],[SGUID]]="",IF(Checklist48[[#This Row],[SSGUID]]="",IF(Checklist48[[#This Row],[PIGUID]]="","",INDEX(PIs[[Column1]:[SS]],MATCH(Checklist48[[#This Row],[PIGUID]],PIs[GUID],0),2)),INDEX(PIs[[Column1]:[SS]],MATCH(Checklist48[[#This Row],[SSGUID]],PIs[SSGUID],0),18)),INDEX(PIs[[Column1]:[SS]],MATCH(Checklist48[[#This Row],[SGUID]],PIs[SGUID],0),14))</f>
        <v>FO 06 LUTTE INTÉGRÉE</v>
      </c>
      <c r="K107" s="63" t="str">
        <f>IF(Checklist48[[#This Row],[SGUID]]="",IF(Checklist48[[#This Row],[SSGUID]]="",IF(Checklist48[[#This Row],[PIGUID]]="","",INDEX(PIs[[Column1]:[SS]],MATCH(Checklist48[[#This Row],[PIGUID]],PIs[GUID],0),4)),INDEX(PIs[[Column1]:[Ssbody]],MATCH(Checklist48[[#This Row],[SSGUID]],PIs[SSGUID],0),19)),INDEX(PIs[[Column1]:[SS]],MATCH(Checklist48[[#This Row],[SGUID]],PIs[SGUID],0),15))</f>
        <v>-</v>
      </c>
      <c r="L107" s="63" t="str">
        <f>IF(Checklist48[[#This Row],[SGUID]]="",IF(Checklist48[[#This Row],[SSGUID]]="",INDEX(PIs[[Column1]:[SS]],MATCH(Checklist48[[#This Row],[PIGUID]],PIs[GUID],0),6),""),"")</f>
        <v/>
      </c>
      <c r="M107" s="63" t="str">
        <f>IF(Checklist48[[#This Row],[SSGUID]]="",IF(Checklist48[[#This Row],[PIGUID]]="","",INDEX(PIs[[Column1]:[SS]],MATCH(Checklist48[[#This Row],[PIGUID]],PIs[GUID],0),8)),"")</f>
        <v/>
      </c>
      <c r="N107" s="22"/>
      <c r="O107" s="22"/>
      <c r="P107" s="63" t="str">
        <f>IF(Checklist48[[#This Row],[ifna]]="NA","",IF(Checklist48[[#This Row],[RelatedPQ]]=0,"",IF(Checklist48[[#This Row],[RelatedPQ]]="","",IF((INDEX(S2PQ_relational[],MATCH(Checklist48[[#This Row],[PIGUID&amp;NO]],S2PQ_relational[PIGUID &amp; "NO"],0),1))=Checklist48[[#This Row],[PIGUID]],"Non applicable",""))))</f>
        <v/>
      </c>
      <c r="Q107" s="63" t="str">
        <f>IF(Checklist48[[#This Row],[N/A]]="Non applicable",INDEX(S2PQ[[Questions de l’étape 2]:[Justification]],MATCH(Checklist48[[#This Row],[RelatedPQ]],S2PQ[S2PQGUID],0),3),"")</f>
        <v/>
      </c>
      <c r="R107" s="22"/>
    </row>
    <row r="108" spans="2:18" ht="33.75" hidden="1" x14ac:dyDescent="0.25">
      <c r="B108" s="63"/>
      <c r="C108" s="63" t="s">
        <v>61</v>
      </c>
      <c r="D108" s="64">
        <f>IF(Checklist48[[#This Row],[SGUID]]="",IF(Checklist48[[#This Row],[SSGUID]]="",0,1),1)</f>
        <v>1</v>
      </c>
      <c r="E108" s="63"/>
      <c r="F108" s="66" t="str">
        <f>_xlfn.IFNA(Checklist48[[#This Row],[RelatedPQ]],"NA")</f>
        <v/>
      </c>
      <c r="G108" s="63" t="str">
        <f>IF(Checklist48[[#This Row],[PIGUID]]="","",INDEX(S2PQ_relational[],MATCH(Checklist48[[#This Row],[PIGUID&amp;NO]],S2PQ_relational[PIGUID &amp; "NO"],0),2))</f>
        <v/>
      </c>
      <c r="H108" s="66" t="str">
        <f>Checklist48[[#This Row],[PIGUID]]&amp;"NO"</f>
        <v>NO</v>
      </c>
      <c r="I108" s="66" t="str">
        <f>IF(Checklist48[[#This Row],[PIGUID]]="","",INDEX(PIs[NA Exempt],MATCH(Checklist48[[#This Row],[PIGUID]],PIs[GUID],0),1))</f>
        <v/>
      </c>
      <c r="J108" s="63" t="str">
        <f>IF(Checklist48[[#This Row],[SGUID]]="",IF(Checklist48[[#This Row],[SSGUID]]="",IF(Checklist48[[#This Row],[PIGUID]]="","",INDEX(PIs[[Column1]:[SS]],MATCH(Checklist48[[#This Row],[PIGUID]],PIs[GUID],0),2)),INDEX(PIs[[Column1]:[SS]],MATCH(Checklist48[[#This Row],[SSGUID]],PIs[SSGUID],0),18)),INDEX(PIs[[Column1]:[SS]],MATCH(Checklist48[[#This Row],[SGUID]],PIs[SGUID],0),14))</f>
        <v>-</v>
      </c>
      <c r="K108" s="63" t="str">
        <f>IF(Checklist48[[#This Row],[SGUID]]="",IF(Checklist48[[#This Row],[SSGUID]]="",IF(Checklist48[[#This Row],[PIGUID]]="","",INDEX(PIs[[Column1]:[SS]],MATCH(Checklist48[[#This Row],[PIGUID]],PIs[GUID],0),4)),INDEX(PIs[[Column1]:[Ssbody]],MATCH(Checklist48[[#This Row],[SSGUID]],PIs[SSGUID],0),19)),INDEX(PIs[[Column1]:[SS]],MATCH(Checklist48[[#This Row],[SGUID]],PIs[SGUID],0),15))</f>
        <v>-</v>
      </c>
      <c r="L108" s="63" t="str">
        <f>IF(Checklist48[[#This Row],[SGUID]]="",IF(Checklist48[[#This Row],[SSGUID]]="",INDEX(PIs[[Column1]:[SS]],MATCH(Checklist48[[#This Row],[PIGUID]],PIs[GUID],0),6),""),"")</f>
        <v/>
      </c>
      <c r="M108" s="63" t="str">
        <f>IF(Checklist48[[#This Row],[SSGUID]]="",IF(Checklist48[[#This Row],[PIGUID]]="","",INDEX(PIs[[Column1]:[SS]],MATCH(Checklist48[[#This Row],[PIGUID]],PIs[GUID],0),8)),"")</f>
        <v/>
      </c>
      <c r="N108" s="22"/>
      <c r="O108" s="22"/>
      <c r="P108" s="63" t="str">
        <f>IF(Checklist48[[#This Row],[ifna]]="NA","",IF(Checklist48[[#This Row],[RelatedPQ]]=0,"",IF(Checklist48[[#This Row],[RelatedPQ]]="","",IF((INDEX(S2PQ_relational[],MATCH(Checklist48[[#This Row],[PIGUID&amp;NO]],S2PQ_relational[PIGUID &amp; "NO"],0),1))=Checklist48[[#This Row],[PIGUID]],"Non applicable",""))))</f>
        <v/>
      </c>
      <c r="Q108" s="63" t="str">
        <f>IF(Checklist48[[#This Row],[N/A]]="Non applicable",INDEX(S2PQ[[Questions de l’étape 2]:[Justification]],MATCH(Checklist48[[#This Row],[RelatedPQ]],S2PQ[S2PQGUID],0),3),"")</f>
        <v/>
      </c>
      <c r="R108" s="22"/>
    </row>
    <row r="109" spans="2:18" ht="202.5" x14ac:dyDescent="0.25">
      <c r="B109" s="63"/>
      <c r="C109" s="63"/>
      <c r="D109" s="64">
        <f>IF(Checklist48[[#This Row],[SGUID]]="",IF(Checklist48[[#This Row],[SSGUID]]="",0,1),1)</f>
        <v>0</v>
      </c>
      <c r="E109" s="63" t="s">
        <v>479</v>
      </c>
      <c r="F109" s="66" t="str">
        <f>_xlfn.IFNA(Checklist48[[#This Row],[RelatedPQ]],"NA")</f>
        <v>NA</v>
      </c>
      <c r="G109" s="63" t="e">
        <f>IF(Checklist48[[#This Row],[PIGUID]]="","",INDEX(S2PQ_relational[],MATCH(Checklist48[[#This Row],[PIGUID&amp;NO]],S2PQ_relational[PIGUID &amp; "NO"],0),2))</f>
        <v>#N/A</v>
      </c>
      <c r="H109" s="66" t="str">
        <f>Checklist48[[#This Row],[PIGUID]]&amp;"NO"</f>
        <v>5jfAdy9W6eRU3WKtYivBGkNO</v>
      </c>
      <c r="I109" s="66" t="b">
        <f>IF(Checklist48[[#This Row],[PIGUID]]="","",INDEX(PIs[NA Exempt],MATCH(Checklist48[[#This Row],[PIGUID]],PIs[GUID],0),1))</f>
        <v>0</v>
      </c>
      <c r="J109" s="63" t="str">
        <f>IF(Checklist48[[#This Row],[SGUID]]="",IF(Checklist48[[#This Row],[SSGUID]]="",IF(Checklist48[[#This Row],[PIGUID]]="","",INDEX(PIs[[Column1]:[SS]],MATCH(Checklist48[[#This Row],[PIGUID]],PIs[GUID],0),2)),INDEX(PIs[[Column1]:[SS]],MATCH(Checklist48[[#This Row],[SSGUID]],PIs[SSGUID],0),18)),INDEX(PIs[[Column1]:[SS]],MATCH(Checklist48[[#This Row],[SGUID]],PIs[SGUID],0),14))</f>
        <v>FO 06.01</v>
      </c>
      <c r="K109" s="63" t="str">
        <f>IF(Checklist48[[#This Row],[SGUID]]="",IF(Checklist48[[#This Row],[SSGUID]]="",IF(Checklist48[[#This Row],[PIGUID]]="","",INDEX(PIs[[Column1]:[SS]],MATCH(Checklist48[[#This Row],[PIGUID]],PIs[GUID],0),4)),INDEX(PIs[[Column1]:[Ssbody]],MATCH(Checklist48[[#This Row],[SSGUID]],PIs[SSGUID],0),19)),INDEX(PIs[[Column1]:[SS]],MATCH(Checklist48[[#This Row],[SGUID]],PIs[SGUID],0),15))</f>
        <v>Des formations ou des missions de conseil accompagnent la mise en œuvre de la lutte intégrée.</v>
      </c>
      <c r="L109" s="63" t="str">
        <f>IF(Checklist48[[#This Row],[SGUID]]="",IF(Checklist48[[#This Row],[SSGUID]]="",INDEX(PIs[[Column1]:[SS]],MATCH(Checklist48[[#This Row],[PIGUID]],PIs[GUID],0),6),""),"")</f>
        <v>Si le responsable technique est le producteur, son expérience doit être complétée par des connaissances techniques (accès à une documentation technique sur la lutte intégrée, participation à des formations spécifiques, etc.) ou par l’utilisation d’outils (logiciels, méthodes de détection sur l’exploitation, etc.).
Si l’assistance est apportée par un conseiller extérieur, sa formation et ses compétences techniques doivent être prouvées par des qualifications officielles, par la participation à des formations spécifiques, etc., sauf si cette personne est employée à cette fonction par une organisation reconnue compétente.
Pour les groupements de producteurs sous l’Option 2, des éléments justificatifs an niveau du système de gestion de la qualité (SGQ) sont considérés comme acceptables.</v>
      </c>
      <c r="M109" s="63" t="str">
        <f>IF(Checklist48[[#This Row],[SSGUID]]="",IF(Checklist48[[#This Row],[PIGUID]]="","",INDEX(PIs[[Column1]:[SS]],MATCH(Checklist48[[#This Row],[PIGUID]],PIs[GUID],0),8)),"")</f>
        <v>Exigence Majeure</v>
      </c>
      <c r="N109" s="22"/>
      <c r="O109" s="22"/>
      <c r="P109" s="63" t="str">
        <f>IF(Checklist48[[#This Row],[ifna]]="NA","",IF(Checklist48[[#This Row],[RelatedPQ]]=0,"",IF(Checklist48[[#This Row],[RelatedPQ]]="","",IF((INDEX(S2PQ_relational[],MATCH(Checklist48[[#This Row],[PIGUID&amp;NO]],S2PQ_relational[PIGUID &amp; "NO"],0),1))=Checklist48[[#This Row],[PIGUID]],"Non applicable",""))))</f>
        <v/>
      </c>
      <c r="Q109" s="63" t="str">
        <f>IF(Checklist48[[#This Row],[N/A]]="Non applicable",INDEX(S2PQ[[Questions de l’étape 2]:[Justification]],MATCH(Checklist48[[#This Row],[RelatedPQ]],S2PQ[S2PQGUID],0),3),"")</f>
        <v/>
      </c>
      <c r="R109" s="22"/>
    </row>
    <row r="110" spans="2:18" ht="202.5" x14ac:dyDescent="0.25">
      <c r="B110" s="63"/>
      <c r="C110" s="63"/>
      <c r="D110" s="64">
        <f>IF(Checklist48[[#This Row],[SGUID]]="",IF(Checklist48[[#This Row],[SSGUID]]="",0,1),1)</f>
        <v>0</v>
      </c>
      <c r="E110" s="63" t="s">
        <v>473</v>
      </c>
      <c r="F110" s="66" t="str">
        <f>_xlfn.IFNA(Checklist48[[#This Row],[RelatedPQ]],"NA")</f>
        <v>NA</v>
      </c>
      <c r="G110" s="63" t="e">
        <f>IF(Checklist48[[#This Row],[PIGUID]]="","",INDEX(S2PQ_relational[],MATCH(Checklist48[[#This Row],[PIGUID&amp;NO]],S2PQ_relational[PIGUID &amp; "NO"],0),2))</f>
        <v>#N/A</v>
      </c>
      <c r="H110" s="66" t="str">
        <f>Checklist48[[#This Row],[PIGUID]]&amp;"NO"</f>
        <v>4zyNsvao9Kg4V8qYucGkhkNO</v>
      </c>
      <c r="I110" s="66" t="b">
        <f>IF(Checklist48[[#This Row],[PIGUID]]="","",INDEX(PIs[NA Exempt],MATCH(Checklist48[[#This Row],[PIGUID]],PIs[GUID],0),1))</f>
        <v>0</v>
      </c>
      <c r="J110" s="63" t="str">
        <f>IF(Checklist48[[#This Row],[SGUID]]="",IF(Checklist48[[#This Row],[SSGUID]]="",IF(Checklist48[[#This Row],[PIGUID]]="","",INDEX(PIs[[Column1]:[SS]],MATCH(Checklist48[[#This Row],[PIGUID]],PIs[GUID],0),2)),INDEX(PIs[[Column1]:[SS]],MATCH(Checklist48[[#This Row],[SSGUID]],PIs[SSGUID],0),18)),INDEX(PIs[[Column1]:[SS]],MATCH(Checklist48[[#This Row],[SGUID]],PIs[SGUID],0),14))</f>
        <v>FO 06.02</v>
      </c>
      <c r="K110"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connaît les nuisibles, maladies et adventices dont ses cultures inscrites sont la cible.</v>
      </c>
      <c r="L110" s="63" t="str">
        <f>IF(Checklist48[[#This Row],[SGUID]]="",IF(Checklist48[[#This Row],[SSGUID]]="",INDEX(PIs[[Column1]:[SS]],MATCH(Checklist48[[#This Row],[PIGUID]],PIs[GUID],0),6),""),"")</f>
        <v>Il doit exister des preuves que le producteur est informé et a connaissance des nuisibles, des maladies et des adventices pouvant toucher les cultures inscrites (individuellement ou par groupe de cultures). Ces preuves peuvent prendre la forme d’explications verbales de la part du producteur, ou d’observation des mesures prises dans les champs. En cas de prolifération de nuisibles, le producteur doit être en mesure de montrer ou d’expliquer quel type de nuisible attaque la culture concernée, et de faire le lien avec le plan de lutte intégrée afin de déterminer les mesures à améliorer pour éviter que la situation ne se reproduise.
Pour les groupements de producteurs sous l’Option 2, des éléments justificatifs an niveau du système de gestion de la qualité (SGQ) sont considérés comme acceptables.</v>
      </c>
      <c r="M110" s="63" t="str">
        <f>IF(Checklist48[[#This Row],[SSGUID]]="",IF(Checklist48[[#This Row],[PIGUID]]="","",INDEX(PIs[[Column1]:[SS]],MATCH(Checklist48[[#This Row],[PIGUID]],PIs[GUID],0),8)),"")</f>
        <v>Exigence Mineure</v>
      </c>
      <c r="N110" s="22"/>
      <c r="O110" s="22"/>
      <c r="P110" s="63" t="str">
        <f>IF(Checklist48[[#This Row],[ifna]]="NA","",IF(Checklist48[[#This Row],[RelatedPQ]]=0,"",IF(Checklist48[[#This Row],[RelatedPQ]]="","",IF((INDEX(S2PQ_relational[],MATCH(Checklist48[[#This Row],[PIGUID&amp;NO]],S2PQ_relational[PIGUID &amp; "NO"],0),1))=Checklist48[[#This Row],[PIGUID]],"Non applicable",""))))</f>
        <v/>
      </c>
      <c r="Q110" s="63" t="str">
        <f>IF(Checklist48[[#This Row],[N/A]]="Non applicable",INDEX(S2PQ[[Questions de l’étape 2]:[Justification]],MATCH(Checklist48[[#This Row],[RelatedPQ]],S2PQ[S2PQGUID],0),3),"")</f>
        <v/>
      </c>
      <c r="R110" s="22"/>
    </row>
    <row r="111" spans="2:18" ht="213.75" x14ac:dyDescent="0.25">
      <c r="B111" s="63"/>
      <c r="C111" s="63"/>
      <c r="D111" s="64">
        <f>IF(Checklist48[[#This Row],[SGUID]]="",IF(Checklist48[[#This Row],[SSGUID]]="",0,1),1)</f>
        <v>0</v>
      </c>
      <c r="E111" s="63" t="s">
        <v>455</v>
      </c>
      <c r="F111" s="66" t="str">
        <f>_xlfn.IFNA(Checklist48[[#This Row],[RelatedPQ]],"NA")</f>
        <v>NA</v>
      </c>
      <c r="G111" s="63" t="e">
        <f>IF(Checklist48[[#This Row],[PIGUID]]="","",INDEX(S2PQ_relational[],MATCH(Checklist48[[#This Row],[PIGUID&amp;NO]],S2PQ_relational[PIGUID &amp; "NO"],0),2))</f>
        <v>#N/A</v>
      </c>
      <c r="H111" s="66" t="str">
        <f>Checklist48[[#This Row],[PIGUID]]&amp;"NO"</f>
        <v>5dUBmxzMj7AFpoxu4yDyB7NO</v>
      </c>
      <c r="I111" s="66" t="b">
        <f>IF(Checklist48[[#This Row],[PIGUID]]="","",INDEX(PIs[NA Exempt],MATCH(Checklist48[[#This Row],[PIGUID]],PIs[GUID],0),1))</f>
        <v>0</v>
      </c>
      <c r="J111" s="63" t="str">
        <f>IF(Checklist48[[#This Row],[SGUID]]="",IF(Checklist48[[#This Row],[SSGUID]]="",IF(Checklist48[[#This Row],[PIGUID]]="","",INDEX(PIs[[Column1]:[SS]],MATCH(Checklist48[[#This Row],[PIGUID]],PIs[GUID],0),2)),INDEX(PIs[[Column1]:[SS]],MATCH(Checklist48[[#This Row],[SSGUID]],PIs[SSGUID],0),18)),INDEX(PIs[[Column1]:[SS]],MATCH(Checklist48[[#This Row],[SGUID]],PIs[SGUID],0),14))</f>
        <v>FO 06.03</v>
      </c>
      <c r="K111" s="63" t="str">
        <f>IF(Checklist48[[#This Row],[SGUID]]="",IF(Checklist48[[#This Row],[SSGUID]]="",IF(Checklist48[[#This Row],[PIGUID]]="","",INDEX(PIs[[Column1]:[SS]],MATCH(Checklist48[[#This Row],[PIGUID]],PIs[GUID],0),4)),INDEX(PIs[[Column1]:[Ssbody]],MATCH(Checklist48[[#This Row],[SSGUID]],PIs[SSGUID],0),19)),INDEX(PIs[[Column1]:[SS]],MATCH(Checklist48[[#This Row],[SGUID]],PIs[SGUID],0),15))</f>
        <v>Un plan de lutte intégrée existe et décrit les mesures appliquées à l’échelle de l’exploitation pour gérer les nuisibles, maladies et adventices dont les cultures inscrites sont la cible.</v>
      </c>
      <c r="L111" s="63" t="str">
        <f>IF(Checklist48[[#This Row],[SGUID]]="",IF(Checklist48[[#This Row],[SSGUID]]="",INDEX(PIs[[Column1]:[SS]],MATCH(Checklist48[[#This Row],[PIGUID]],PIs[GUID],0),6),""),"")</f>
        <v>Le plan de lutte intégrée doit décrire les mesures appliquées ou envisagées par le producteur pour gérer les nuisibles, maladies et adventices dont les cultures inscrites (individuellement ou par groupe de cultures) sont la cible.
Ce plan doit comprendre :
\- Une approche en plusieurs étapes basée sur des méthodes préventives, non chimiques et chimiques, à appliquer en fonction des cultures et des spécificités de la situation, en faisant appel au jugement du producteur ou du conseiller
\- La surveillance des nuisibles, maladies et adventices pour déterminer le type d’intervention nécessaire, avec des seuils d’action définis par le producteur
Pour les groupements de producteurs sous l’Option 2, des éléments justificatifs an niveau du système de gestion de la qualité (SGQ) sont considérés comme acceptables.</v>
      </c>
      <c r="M111" s="63" t="str">
        <f>IF(Checklist48[[#This Row],[SSGUID]]="",IF(Checklist48[[#This Row],[PIGUID]]="","",INDEX(PIs[[Column1]:[SS]],MATCH(Checklist48[[#This Row],[PIGUID]],PIs[GUID],0),8)),"")</f>
        <v>Exigence Mineure</v>
      </c>
      <c r="N111" s="22"/>
      <c r="O111" s="22"/>
      <c r="P111" s="63" t="str">
        <f>IF(Checklist48[[#This Row],[ifna]]="NA","",IF(Checklist48[[#This Row],[RelatedPQ]]=0,"",IF(Checklist48[[#This Row],[RelatedPQ]]="","",IF((INDEX(S2PQ_relational[],MATCH(Checklist48[[#This Row],[PIGUID&amp;NO]],S2PQ_relational[PIGUID &amp; "NO"],0),1))=Checklist48[[#This Row],[PIGUID]],"Non applicable",""))))</f>
        <v/>
      </c>
      <c r="Q111" s="63" t="str">
        <f>IF(Checklist48[[#This Row],[N/A]]="Non applicable",INDEX(S2PQ[[Questions de l’étape 2]:[Justification]],MATCH(Checklist48[[#This Row],[RelatedPQ]],S2PQ[S2PQGUID],0),3),"")</f>
        <v/>
      </c>
      <c r="R111" s="22"/>
    </row>
    <row r="112" spans="2:18" ht="78.75" x14ac:dyDescent="0.25">
      <c r="B112" s="63"/>
      <c r="C112" s="63"/>
      <c r="D112" s="64">
        <f>IF(Checklist48[[#This Row],[SGUID]]="",IF(Checklist48[[#This Row],[SSGUID]]="",0,1),1)</f>
        <v>0</v>
      </c>
      <c r="E112" s="63" t="s">
        <v>467</v>
      </c>
      <c r="F112" s="66" t="str">
        <f>_xlfn.IFNA(Checklist48[[#This Row],[RelatedPQ]],"NA")</f>
        <v>NA</v>
      </c>
      <c r="G112" s="63" t="e">
        <f>IF(Checklist48[[#This Row],[PIGUID]]="","",INDEX(S2PQ_relational[],MATCH(Checklist48[[#This Row],[PIGUID&amp;NO]],S2PQ_relational[PIGUID &amp; "NO"],0),2))</f>
        <v>#N/A</v>
      </c>
      <c r="H112" s="66" t="str">
        <f>Checklist48[[#This Row],[PIGUID]]&amp;"NO"</f>
        <v>1D40lvB2CjQn6V2RvOZw0BNO</v>
      </c>
      <c r="I112" s="66" t="b">
        <f>IF(Checklist48[[#This Row],[PIGUID]]="","",INDEX(PIs[NA Exempt],MATCH(Checklist48[[#This Row],[PIGUID]],PIs[GUID],0),1))</f>
        <v>0</v>
      </c>
      <c r="J112" s="63" t="str">
        <f>IF(Checklist48[[#This Row],[SGUID]]="",IF(Checklist48[[#This Row],[SSGUID]]="",IF(Checklist48[[#This Row],[PIGUID]]="","",INDEX(PIs[[Column1]:[SS]],MATCH(Checklist48[[#This Row],[PIGUID]],PIs[GUID],0),2)),INDEX(PIs[[Column1]:[SS]],MATCH(Checklist48[[#This Row],[SSGUID]],PIs[SSGUID],0),18)),INDEX(PIs[[Column1]:[SS]],MATCH(Checklist48[[#This Row],[SGUID]],PIs[SGUID],0),14))</f>
        <v>FO 06.04</v>
      </c>
      <c r="K112"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a connaissance du degré de sensibilité des variétés de culture aux nuisibles et aux maladies.</v>
      </c>
      <c r="L112" s="63" t="str">
        <f>IF(Checklist48[[#This Row],[SGUID]]="",IF(Checklist48[[#This Row],[SSGUID]]="",INDEX(PIs[[Column1]:[SS]],MATCH(Checklist48[[#This Row],[PIGUID]],PIs[GUID],0),6),""),"")</f>
        <v>Dans l’idéal, il devrait exister des preuves que le producteur comprend bien le niveau de sensibilité aux nuisibles et aux maladies des variétés inscrites.
Ces preuves ne doivent pas nécessairement être écrites, il peut s’agir de l’expérience du producteur.</v>
      </c>
      <c r="M112" s="63" t="str">
        <f>IF(Checklist48[[#This Row],[SSGUID]]="",IF(Checklist48[[#This Row],[PIGUID]]="","",INDEX(PIs[[Column1]:[SS]],MATCH(Checklist48[[#This Row],[PIGUID]],PIs[GUID],0),8)),"")</f>
        <v>Recom.</v>
      </c>
      <c r="N112" s="22"/>
      <c r="O112" s="22"/>
      <c r="P112" s="63" t="str">
        <f>IF(Checklist48[[#This Row],[ifna]]="NA","",IF(Checklist48[[#This Row],[RelatedPQ]]=0,"",IF(Checklist48[[#This Row],[RelatedPQ]]="","",IF((INDEX(S2PQ_relational[],MATCH(Checklist48[[#This Row],[PIGUID&amp;NO]],S2PQ_relational[PIGUID &amp; "NO"],0),1))=Checklist48[[#This Row],[PIGUID]],"Non applicable",""))))</f>
        <v/>
      </c>
      <c r="Q112" s="63" t="str">
        <f>IF(Checklist48[[#This Row],[N/A]]="Non applicable",INDEX(S2PQ[[Questions de l’étape 2]:[Justification]],MATCH(Checklist48[[#This Row],[RelatedPQ]],S2PQ[S2PQGUID],0),3),"")</f>
        <v/>
      </c>
      <c r="R112" s="22"/>
    </row>
    <row r="113" spans="2:18" ht="90" x14ac:dyDescent="0.25">
      <c r="B113" s="63"/>
      <c r="C113" s="63"/>
      <c r="D113" s="64">
        <f>IF(Checklist48[[#This Row],[SGUID]]="",IF(Checklist48[[#This Row],[SSGUID]]="",0,1),1)</f>
        <v>0</v>
      </c>
      <c r="E113" s="63" t="s">
        <v>245</v>
      </c>
      <c r="F113" s="66" t="str">
        <f>_xlfn.IFNA(Checklist48[[#This Row],[RelatedPQ]],"NA")</f>
        <v>NA</v>
      </c>
      <c r="G113" s="63" t="e">
        <f>IF(Checklist48[[#This Row],[PIGUID]]="","",INDEX(S2PQ_relational[],MATCH(Checklist48[[#This Row],[PIGUID&amp;NO]],S2PQ_relational[PIGUID &amp; "NO"],0),2))</f>
        <v>#N/A</v>
      </c>
      <c r="H113" s="66" t="str">
        <f>Checklist48[[#This Row],[PIGUID]]&amp;"NO"</f>
        <v>tsaBykhjXMn6AA22DNUAyNO</v>
      </c>
      <c r="I113" s="66" t="b">
        <f>IF(Checklist48[[#This Row],[PIGUID]]="","",INDEX(PIs[NA Exempt],MATCH(Checklist48[[#This Row],[PIGUID]],PIs[GUID],0),1))</f>
        <v>0</v>
      </c>
      <c r="J113" s="63" t="str">
        <f>IF(Checklist48[[#This Row],[SGUID]]="",IF(Checklist48[[#This Row],[SSGUID]]="",IF(Checklist48[[#This Row],[PIGUID]]="","",INDEX(PIs[[Column1]:[SS]],MATCH(Checklist48[[#This Row],[PIGUID]],PIs[GUID],0),2)),INDEX(PIs[[Column1]:[SS]],MATCH(Checklist48[[#This Row],[SSGUID]],PIs[SSGUID],0),18)),INDEX(PIs[[Column1]:[SS]],MATCH(Checklist48[[#This Row],[SGUID]],PIs[SGUID],0),14))</f>
        <v>FO 06.05</v>
      </c>
      <c r="K113"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met en œuvre des mesures de prévention.</v>
      </c>
      <c r="L113" s="63" t="str">
        <f>IF(Checklist48[[#This Row],[SGUID]]="",IF(Checklist48[[#This Row],[SSGUID]]="",INDEX(PIs[[Column1]:[SS]],MATCH(Checklist48[[#This Row],[PIGUID]],PIs[GUID],0),6),""),"")</f>
        <v>Le producteur doit pouvoir fournir la preuve de la réalisation d’au moins deux activités concernant les cultures inscrites (individuellement ou par groupe de cultures), comprenant l’adoption de pratiques culturales susceptibles de maintenir la vitalité des cultures et de réduire la fréquence et l’intensité des attaques de nuisibles, réduisant ainsi le besoin d’intervention.</v>
      </c>
      <c r="M113" s="63" t="str">
        <f>IF(Checklist48[[#This Row],[SSGUID]]="",IF(Checklist48[[#This Row],[PIGUID]]="","",INDEX(PIs[[Column1]:[SS]],MATCH(Checklist48[[#This Row],[PIGUID]],PIs[GUID],0),8)),"")</f>
        <v>Exigence Majeure</v>
      </c>
      <c r="N113" s="22"/>
      <c r="O113" s="22"/>
      <c r="P113" s="63" t="str">
        <f>IF(Checklist48[[#This Row],[ifna]]="NA","",IF(Checklist48[[#This Row],[RelatedPQ]]=0,"",IF(Checklist48[[#This Row],[RelatedPQ]]="","",IF((INDEX(S2PQ_relational[],MATCH(Checklist48[[#This Row],[PIGUID&amp;NO]],S2PQ_relational[PIGUID &amp; "NO"],0),1))=Checklist48[[#This Row],[PIGUID]],"Non applicable",""))))</f>
        <v/>
      </c>
      <c r="Q113" s="63" t="str">
        <f>IF(Checklist48[[#This Row],[N/A]]="Non applicable",INDEX(S2PQ[[Questions de l’étape 2]:[Justification]],MATCH(Checklist48[[#This Row],[RelatedPQ]],S2PQ[S2PQGUID],0),3),"")</f>
        <v/>
      </c>
      <c r="R113" s="22"/>
    </row>
    <row r="114" spans="2:18" ht="90" x14ac:dyDescent="0.25">
      <c r="B114" s="63"/>
      <c r="C114" s="63"/>
      <c r="D114" s="64">
        <f>IF(Checklist48[[#This Row],[SGUID]]="",IF(Checklist48[[#This Row],[SSGUID]]="",0,1),1)</f>
        <v>0</v>
      </c>
      <c r="E114" s="63" t="s">
        <v>431</v>
      </c>
      <c r="F114" s="66" t="str">
        <f>_xlfn.IFNA(Checklist48[[#This Row],[RelatedPQ]],"NA")</f>
        <v>NA</v>
      </c>
      <c r="G114" s="63" t="e">
        <f>IF(Checklist48[[#This Row],[PIGUID]]="","",INDEX(S2PQ_relational[],MATCH(Checklist48[[#This Row],[PIGUID&amp;NO]],S2PQ_relational[PIGUID &amp; "NO"],0),2))</f>
        <v>#N/A</v>
      </c>
      <c r="H114" s="66" t="str">
        <f>Checklist48[[#This Row],[PIGUID]]&amp;"NO"</f>
        <v>3pPXj3qNiLiJapNWrZ1iXMNO</v>
      </c>
      <c r="I114" s="66" t="b">
        <f>IF(Checklist48[[#This Row],[PIGUID]]="","",INDEX(PIs[NA Exempt],MATCH(Checklist48[[#This Row],[PIGUID]],PIs[GUID],0),1))</f>
        <v>0</v>
      </c>
      <c r="J114" s="63" t="str">
        <f>IF(Checklist48[[#This Row],[SGUID]]="",IF(Checklist48[[#This Row],[SSGUID]]="",IF(Checklist48[[#This Row],[PIGUID]]="","",INDEX(PIs[[Column1]:[SS]],MATCH(Checklist48[[#This Row],[PIGUID]],PIs[GUID],0),2)),INDEX(PIs[[Column1]:[SS]],MATCH(Checklist48[[#This Row],[SSGUID]],PIs[SSGUID],0),18)),INDEX(PIs[[Column1]:[SS]],MATCH(Checklist48[[#This Row],[SGUID]],PIs[SGUID],0),14))</f>
        <v>FO 06.06</v>
      </c>
      <c r="K114"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pratique la surveillance de ses cultures inscrites pour organiser la gestion des nuisibles et des maladies.</v>
      </c>
      <c r="L114" s="63" t="str">
        <f>IF(Checklist48[[#This Row],[SGUID]]="",IF(Checklist48[[#This Row],[SSGUID]]="",INDEX(PIs[[Column1]:[SS]],MATCH(Checklist48[[#This Row],[PIGUID]],PIs[GUID],0),6),""),"")</f>
        <v>Le producteur doit pouvoir établir la preuve de la réalisation d’au moins deux activités pour les cultures inscrites (individuellement ou par groupe de cultures) qui détermineront quand, et dans quelle mesure, des nuisibles et leurs prédateurs naturels sont présents, et de l’utilisation de cette information pour le choix des techniques de gestion des nuisibles à employer.</v>
      </c>
      <c r="M114" s="63" t="str">
        <f>IF(Checklist48[[#This Row],[SSGUID]]="",IF(Checklist48[[#This Row],[PIGUID]]="","",INDEX(PIs[[Column1]:[SS]],MATCH(Checklist48[[#This Row],[PIGUID]],PIs[GUID],0),8)),"")</f>
        <v>Exigence Majeure</v>
      </c>
      <c r="N114" s="22"/>
      <c r="O114" s="22"/>
      <c r="P114" s="63" t="str">
        <f>IF(Checklist48[[#This Row],[ifna]]="NA","",IF(Checklist48[[#This Row],[RelatedPQ]]=0,"",IF(Checklist48[[#This Row],[RelatedPQ]]="","",IF((INDEX(S2PQ_relational[],MATCH(Checklist48[[#This Row],[PIGUID&amp;NO]],S2PQ_relational[PIGUID &amp; "NO"],0),1))=Checklist48[[#This Row],[PIGUID]],"Non applicable",""))))</f>
        <v/>
      </c>
      <c r="Q114" s="63" t="str">
        <f>IF(Checklist48[[#This Row],[N/A]]="Non applicable",INDEX(S2PQ[[Questions de l’étape 2]:[Justification]],MATCH(Checklist48[[#This Row],[RelatedPQ]],S2PQ[S2PQGUID],0),3),"")</f>
        <v/>
      </c>
      <c r="R114" s="22"/>
    </row>
    <row r="115" spans="2:18" ht="157.5" x14ac:dyDescent="0.25">
      <c r="B115" s="63"/>
      <c r="C115" s="63"/>
      <c r="D115" s="64">
        <f>IF(Checklist48[[#This Row],[SGUID]]="",IF(Checklist48[[#This Row],[SSGUID]]="",0,1),1)</f>
        <v>0</v>
      </c>
      <c r="E115" s="63" t="s">
        <v>443</v>
      </c>
      <c r="F115" s="66" t="str">
        <f>_xlfn.IFNA(Checklist48[[#This Row],[RelatedPQ]],"NA")</f>
        <v>NA</v>
      </c>
      <c r="G115" s="63" t="e">
        <f>IF(Checklist48[[#This Row],[PIGUID]]="","",INDEX(S2PQ_relational[],MATCH(Checklist48[[#This Row],[PIGUID&amp;NO]],S2PQ_relational[PIGUID &amp; "NO"],0),2))</f>
        <v>#N/A</v>
      </c>
      <c r="H115" s="66" t="str">
        <f>Checklist48[[#This Row],[PIGUID]]&amp;"NO"</f>
        <v>5dQa9J4w5GSDY03rp98IgsNO</v>
      </c>
      <c r="I115" s="66" t="b">
        <f>IF(Checklist48[[#This Row],[PIGUID]]="","",INDEX(PIs[NA Exempt],MATCH(Checklist48[[#This Row],[PIGUID]],PIs[GUID],0),1))</f>
        <v>0</v>
      </c>
      <c r="J115" s="63" t="str">
        <f>IF(Checklist48[[#This Row],[SGUID]]="",IF(Checklist48[[#This Row],[SSGUID]]="",IF(Checklist48[[#This Row],[PIGUID]]="","",INDEX(PIs[[Column1]:[SS]],MATCH(Checklist48[[#This Row],[PIGUID]],PIs[GUID],0),2)),INDEX(PIs[[Column1]:[SS]],MATCH(Checklist48[[#This Row],[SSGUID]],PIs[SSGUID],0),18)),INDEX(PIs[[Column1]:[SS]],MATCH(Checklist48[[#This Row],[SGUID]],PIs[SGUID],0),14))</f>
        <v>FO 06.07</v>
      </c>
      <c r="K115"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procède à des interventions de lutte contre les nuisibles.</v>
      </c>
      <c r="L115" s="63" t="str">
        <f>IF(Checklist48[[#This Row],[SGUID]]="",IF(Checklist48[[#This Row],[SSGUID]]="",INDEX(PIs[[Column1]:[SS]],MATCH(Checklist48[[#This Row],[PIGUID]],PIs[GUID],0),6),""),"")</f>
        <v>Le producteur doit fournir la preuve de situations ayant donné lieu à des interventions spécifiques contre des nuisibles qui ont un effet négatif sur la valeur économique d’une culture. Lorsque des produits phytopharmaceutiques (PPP) sont employés en intervention, le producteur doit démontrer qu’il applique une approche axée sur le risque pour le choix des PPP en tenant compte des dangers (par ex., toxicité). Le producteur peut faire le choix de ne pas intervenir et de subir une perte économique. Lorsque cela est possible, des interventions non chimiques doivent être privilégiées.
« N/A » en l’absence d’intervention du producteur.</v>
      </c>
      <c r="M115" s="63" t="str">
        <f>IF(Checklist48[[#This Row],[SSGUID]]="",IF(Checklist48[[#This Row],[PIGUID]]="","",INDEX(PIs[[Column1]:[SS]],MATCH(Checklist48[[#This Row],[PIGUID]],PIs[GUID],0),8)),"")</f>
        <v>Exigence Majeure</v>
      </c>
      <c r="N115" s="22"/>
      <c r="O115" s="22"/>
      <c r="P115" s="63" t="str">
        <f>IF(Checklist48[[#This Row],[ifna]]="NA","",IF(Checklist48[[#This Row],[RelatedPQ]]=0,"",IF(Checklist48[[#This Row],[RelatedPQ]]="","",IF((INDEX(S2PQ_relational[],MATCH(Checklist48[[#This Row],[PIGUID&amp;NO]],S2PQ_relational[PIGUID &amp; "NO"],0),1))=Checklist48[[#This Row],[PIGUID]],"Non applicable",""))))</f>
        <v/>
      </c>
      <c r="Q115" s="63" t="str">
        <f>IF(Checklist48[[#This Row],[N/A]]="Non applicable",INDEX(S2PQ[[Questions de l’étape 2]:[Justification]],MATCH(Checklist48[[#This Row],[RelatedPQ]],S2PQ[S2PQGUID],0),3),"")</f>
        <v/>
      </c>
      <c r="R115" s="22"/>
    </row>
    <row r="116" spans="2:18" ht="382.5" x14ac:dyDescent="0.25">
      <c r="B116" s="63"/>
      <c r="C116" s="63"/>
      <c r="D116" s="64">
        <f>IF(Checklist48[[#This Row],[SGUID]]="",IF(Checklist48[[#This Row],[SSGUID]]="",0,1),1)</f>
        <v>0</v>
      </c>
      <c r="E116" s="63" t="s">
        <v>425</v>
      </c>
      <c r="F116" s="66" t="str">
        <f>_xlfn.IFNA(Checklist48[[#This Row],[RelatedPQ]],"NA")</f>
        <v>NA</v>
      </c>
      <c r="G116" s="63" t="e">
        <f>IF(Checklist48[[#This Row],[PIGUID]]="","",INDEX(S2PQ_relational[],MATCH(Checklist48[[#This Row],[PIGUID&amp;NO]],S2PQ_relational[PIGUID &amp; "NO"],0),2))</f>
        <v>#N/A</v>
      </c>
      <c r="H116" s="66" t="str">
        <f>Checklist48[[#This Row],[PIGUID]]&amp;"NO"</f>
        <v>74avinUKxcmdHz9GlSUIxeNO</v>
      </c>
      <c r="I116" s="66" t="b">
        <f>IF(Checklist48[[#This Row],[PIGUID]]="","",INDEX(PIs[NA Exempt],MATCH(Checklist48[[#This Row],[PIGUID]],PIs[GUID],0),1))</f>
        <v>0</v>
      </c>
      <c r="J116" s="63" t="str">
        <f>IF(Checklist48[[#This Row],[SGUID]]="",IF(Checklist48[[#This Row],[SSGUID]]="",IF(Checklist48[[#This Row],[PIGUID]]="","",INDEX(PIs[[Column1]:[SS]],MATCH(Checklist48[[#This Row],[PIGUID]],PIs[GUID],0),2)),INDEX(PIs[[Column1]:[SS]],MATCH(Checklist48[[#This Row],[SSGUID]],PIs[SSGUID],0),18)),INDEX(PIs[[Column1]:[SS]],MATCH(Checklist48[[#This Row],[SGUID]],PIs[SGUID],0),14))</f>
        <v>FO 06.08</v>
      </c>
      <c r="K116" s="63" t="str">
        <f>IF(Checklist48[[#This Row],[SGUID]]="",IF(Checklist48[[#This Row],[SSGUID]]="",IF(Checklist48[[#This Row],[PIGUID]]="","",INDEX(PIs[[Column1]:[SS]],MATCH(Checklist48[[#This Row],[PIGUID]],PIs[GUID],0),4)),INDEX(PIs[[Column1]:[Ssbody]],MATCH(Checklist48[[#This Row],[SSGUID]],PIs[SSGUID],0),19)),INDEX(PIs[[Column1]:[SS]],MATCH(Checklist48[[#This Row],[SGUID]],PIs[SGUID],0),15))</f>
        <v>Les recommandations anti-résistance sont suivies afin de maintenir l’efficacité des produits phytopharmaceutiques (PPP) existants.</v>
      </c>
      <c r="L116" s="63" t="str">
        <f>IF(Checklist48[[#This Row],[SGUID]]="",IF(Checklist48[[#This Row],[SSGUID]]="",INDEX(PIs[[Column1]:[SS]],MATCH(Checklist48[[#This Row],[PIGUID]],PIs[GUID],0),6),""),"")</f>
        <v>Si le niveau d’invasion de nuisibles ou d’adventices ainsi que le niveau de contamination par des maladies nécessitent des interventions répétées dans les cultures, il doit exister des preuves que les recommandations anti-résistance de l’étiquette du produit employé ou d’autres sources (quand elles sont disponibles) sont suivies. Si un seul mode d’action chimique ou une seule classe de PPP est autorisé(e) dans le pays de production ou le pays d’exportation, la rotation des types de produit peut s’avérer impossible en raison du manque d’alternatives adaptées.
L’utilisation répétée des mêmes PPP avec le même mode d’action peut conduire à la sélection de nuisibles résistants à ces même PPP.
La stratégie de gestion des résistances doit être documentée et doit prendre en compte les points suivants :
\- Toujours suivre les recommandations présentes sur l’étiquette du produit.
\- Éviter de réduire les doses pour garantir une qualité d’application optimale.
\- Suivre des programmes de rotation et recourir à des mélanges de PPP avec différents modes d’action qui sont efficaces contre la cible, quand c’est possible.
\- Dans la mesure du possible, limiter le nombre d’applications du même mode d’action pendant une saison de culture donnée à un pourcentage du nombre total d’applications.
Pour les groupements de producteurs sous l’Option 2, des éléments justificatifs an niveau du système de gestion de la qualité (SGQ) sont considérés comme acceptables.</v>
      </c>
      <c r="M116" s="63" t="str">
        <f>IF(Checklist48[[#This Row],[SSGUID]]="",IF(Checklist48[[#This Row],[PIGUID]]="","",INDEX(PIs[[Column1]:[SS]],MATCH(Checklist48[[#This Row],[PIGUID]],PIs[GUID],0),8)),"")</f>
        <v>Exigence Mineure</v>
      </c>
      <c r="N116" s="22"/>
      <c r="O116" s="22"/>
      <c r="P116" s="63" t="str">
        <f>IF(Checklist48[[#This Row],[ifna]]="NA","",IF(Checklist48[[#This Row],[RelatedPQ]]=0,"",IF(Checklist48[[#This Row],[RelatedPQ]]="","",IF((INDEX(S2PQ_relational[],MATCH(Checklist48[[#This Row],[PIGUID&amp;NO]],S2PQ_relational[PIGUID &amp; "NO"],0),1))=Checklist48[[#This Row],[PIGUID]],"Non applicable",""))))</f>
        <v/>
      </c>
      <c r="Q116" s="63" t="str">
        <f>IF(Checklist48[[#This Row],[N/A]]="Non applicable",INDEX(S2PQ[[Questions de l’étape 2]:[Justification]],MATCH(Checklist48[[#This Row],[RelatedPQ]],S2PQ[S2PQGUID],0),3),"")</f>
        <v/>
      </c>
      <c r="R116" s="22"/>
    </row>
    <row r="117" spans="2:18" ht="78.75" x14ac:dyDescent="0.25">
      <c r="B117" s="63"/>
      <c r="C117" s="63"/>
      <c r="D117" s="64">
        <f>IF(Checklist48[[#This Row],[SGUID]]="",IF(Checklist48[[#This Row],[SSGUID]]="",0,1),1)</f>
        <v>0</v>
      </c>
      <c r="E117" s="63" t="s">
        <v>264</v>
      </c>
      <c r="F117" s="66" t="str">
        <f>_xlfn.IFNA(Checklist48[[#This Row],[RelatedPQ]],"NA")</f>
        <v>NA</v>
      </c>
      <c r="G117" s="63" t="e">
        <f>IF(Checklist48[[#This Row],[PIGUID]]="","",INDEX(S2PQ_relational[],MATCH(Checklist48[[#This Row],[PIGUID&amp;NO]],S2PQ_relational[PIGUID &amp; "NO"],0),2))</f>
        <v>#N/A</v>
      </c>
      <c r="H117" s="66" t="str">
        <f>Checklist48[[#This Row],[PIGUID]]&amp;"NO"</f>
        <v>FIGrZIeOOrEZFvEQP0XMONO</v>
      </c>
      <c r="I117" s="66" t="b">
        <f>IF(Checklist48[[#This Row],[PIGUID]]="","",INDEX(PIs[NA Exempt],MATCH(Checklist48[[#This Row],[PIGUID]],PIs[GUID],0),1))</f>
        <v>0</v>
      </c>
      <c r="J117" s="63" t="str">
        <f>IF(Checklist48[[#This Row],[SGUID]]="",IF(Checklist48[[#This Row],[SSGUID]]="",IF(Checklist48[[#This Row],[PIGUID]]="","",INDEX(PIs[[Column1]:[SS]],MATCH(Checklist48[[#This Row],[PIGUID]],PIs[GUID],0),2)),INDEX(PIs[[Column1]:[SS]],MATCH(Checklist48[[#This Row],[SSGUID]],PIs[SSGUID],0),18)),INDEX(PIs[[Column1]:[SS]],MATCH(Checklist48[[#This Row],[SGUID]],PIs[SGUID],0),14))</f>
        <v>FO 06.09</v>
      </c>
      <c r="K117"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exploite les résultats de la lutte intégrée pour en tirer des leçons et améliorer son plan en la matière.</v>
      </c>
      <c r="L117" s="63" t="str">
        <f>IF(Checklist48[[#This Row],[SGUID]]="",IF(Checklist48[[#This Row],[SSGUID]]="",INDEX(PIs[[Column1]:[SS]],MATCH(Checklist48[[#This Row],[PIGUID]],PIs[GUID],0),6),""),"")</f>
        <v>Des preuves doivent attester que le producteur évalue chaque année le plan de lutte intégrée et procède aux améliorations jugées nécessaires.
Pour les groupements de producteurs sous l’Option 2, des éléments justificatifs an niveau du système de gestion de la qualité (SGQ) sont considérés comme acceptables.</v>
      </c>
      <c r="M117" s="63" t="str">
        <f>IF(Checklist48[[#This Row],[SSGUID]]="",IF(Checklist48[[#This Row],[PIGUID]]="","",INDEX(PIs[[Column1]:[SS]],MATCH(Checklist48[[#This Row],[PIGUID]],PIs[GUID],0),8)),"")</f>
        <v>Exigence Mineure</v>
      </c>
      <c r="N117" s="22"/>
      <c r="O117" s="22"/>
      <c r="P117" s="63" t="str">
        <f>IF(Checklist48[[#This Row],[ifna]]="NA","",IF(Checklist48[[#This Row],[RelatedPQ]]=0,"",IF(Checklist48[[#This Row],[RelatedPQ]]="","",IF((INDEX(S2PQ_relational[],MATCH(Checklist48[[#This Row],[PIGUID&amp;NO]],S2PQ_relational[PIGUID &amp; "NO"],0),1))=Checklist48[[#This Row],[PIGUID]],"Non applicable",""))))</f>
        <v/>
      </c>
      <c r="Q117" s="63" t="str">
        <f>IF(Checklist48[[#This Row],[N/A]]="Non applicable",INDEX(S2PQ[[Questions de l’étape 2]:[Justification]],MATCH(Checklist48[[#This Row],[RelatedPQ]],S2PQ[S2PQGUID],0),3),"")</f>
        <v/>
      </c>
      <c r="R117" s="22"/>
    </row>
    <row r="118" spans="2:18" ht="56.25" x14ac:dyDescent="0.25">
      <c r="B118" s="63" t="s">
        <v>135</v>
      </c>
      <c r="C118" s="63"/>
      <c r="D118" s="64">
        <f>IF(Checklist48[[#This Row],[SGUID]]="",IF(Checklist48[[#This Row],[SSGUID]]="",0,1),1)</f>
        <v>1</v>
      </c>
      <c r="E118" s="63"/>
      <c r="F118" s="66" t="str">
        <f>_xlfn.IFNA(Checklist48[[#This Row],[RelatedPQ]],"NA")</f>
        <v/>
      </c>
      <c r="G118" s="63" t="str">
        <f>IF(Checklist48[[#This Row],[PIGUID]]="","",INDEX(S2PQ_relational[],MATCH(Checklist48[[#This Row],[PIGUID&amp;NO]],S2PQ_relational[PIGUID &amp; "NO"],0),2))</f>
        <v/>
      </c>
      <c r="H118" s="66" t="str">
        <f>Checklist48[[#This Row],[PIGUID]]&amp;"NO"</f>
        <v>NO</v>
      </c>
      <c r="I118" s="66" t="str">
        <f>IF(Checklist48[[#This Row],[PIGUID]]="","",INDEX(PIs[NA Exempt],MATCH(Checklist48[[#This Row],[PIGUID]],PIs[GUID],0),1))</f>
        <v/>
      </c>
      <c r="J118" s="63" t="str">
        <f>IF(Checklist48[[#This Row],[SGUID]]="",IF(Checklist48[[#This Row],[SSGUID]]="",IF(Checklist48[[#This Row],[PIGUID]]="","",INDEX(PIs[[Column1]:[SS]],MATCH(Checklist48[[#This Row],[PIGUID]],PIs[GUID],0),2)),INDEX(PIs[[Column1]:[SS]],MATCH(Checklist48[[#This Row],[SSGUID]],PIs[SSGUID],0),18)),INDEX(PIs[[Column1]:[SS]],MATCH(Checklist48[[#This Row],[SGUID]],PIs[SGUID],0),14))</f>
        <v>FO 07 LES PRODUITS PHYTOPHARMACEUTIQUES</v>
      </c>
      <c r="K118" s="63" t="str">
        <f>IF(Checklist48[[#This Row],[SGUID]]="",IF(Checklist48[[#This Row],[SSGUID]]="",IF(Checklist48[[#This Row],[PIGUID]]="","",INDEX(PIs[[Column1]:[SS]],MATCH(Checklist48[[#This Row],[PIGUID]],PIs[GUID],0),4)),INDEX(PIs[[Column1]:[Ssbody]],MATCH(Checklist48[[#This Row],[SSGUID]],PIs[SSGUID],0),19)),INDEX(PIs[[Column1]:[SS]],MATCH(Checklist48[[#This Row],[SGUID]],PIs[SGUID],0),15))</f>
        <v>-</v>
      </c>
      <c r="L118" s="63" t="str">
        <f>IF(Checklist48[[#This Row],[SGUID]]="",IF(Checklist48[[#This Row],[SSGUID]]="",INDEX(PIs[[Column1]:[SS]],MATCH(Checklist48[[#This Row],[PIGUID]],PIs[GUID],0),6),""),"")</f>
        <v/>
      </c>
      <c r="M118" s="63" t="str">
        <f>IF(Checklist48[[#This Row],[SSGUID]]="",IF(Checklist48[[#This Row],[PIGUID]]="","",INDEX(PIs[[Column1]:[SS]],MATCH(Checklist48[[#This Row],[PIGUID]],PIs[GUID],0),8)),"")</f>
        <v/>
      </c>
      <c r="N118" s="22"/>
      <c r="O118" s="22"/>
      <c r="P118" s="63" t="str">
        <f>IF(Checklist48[[#This Row],[ifna]]="NA","",IF(Checklist48[[#This Row],[RelatedPQ]]=0,"",IF(Checklist48[[#This Row],[RelatedPQ]]="","",IF((INDEX(S2PQ_relational[],MATCH(Checklist48[[#This Row],[PIGUID&amp;NO]],S2PQ_relational[PIGUID &amp; "NO"],0),1))=Checklist48[[#This Row],[PIGUID]],"Non applicable",""))))</f>
        <v/>
      </c>
      <c r="Q118" s="63" t="str">
        <f>IF(Checklist48[[#This Row],[N/A]]="Non applicable",INDEX(S2PQ[[Questions de l’étape 2]:[Justification]],MATCH(Checklist48[[#This Row],[RelatedPQ]],S2PQ[S2PQGUID],0),3),"")</f>
        <v/>
      </c>
      <c r="R118" s="22"/>
    </row>
    <row r="119" spans="2:18" ht="45" x14ac:dyDescent="0.25">
      <c r="B119" s="63"/>
      <c r="C119" s="63" t="s">
        <v>699</v>
      </c>
      <c r="D119" s="64">
        <f>IF(Checklist48[[#This Row],[SGUID]]="",IF(Checklist48[[#This Row],[SSGUID]]="",0,1),1)</f>
        <v>1</v>
      </c>
      <c r="E119" s="63"/>
      <c r="F119" s="66" t="str">
        <f>_xlfn.IFNA(Checklist48[[#This Row],[RelatedPQ]],"NA")</f>
        <v/>
      </c>
      <c r="G119" s="63" t="str">
        <f>IF(Checklist48[[#This Row],[PIGUID]]="","",INDEX(S2PQ_relational[],MATCH(Checklist48[[#This Row],[PIGUID&amp;NO]],S2PQ_relational[PIGUID &amp; "NO"],0),2))</f>
        <v/>
      </c>
      <c r="H119" s="66" t="str">
        <f>Checklist48[[#This Row],[PIGUID]]&amp;"NO"</f>
        <v>NO</v>
      </c>
      <c r="I119" s="66" t="str">
        <f>IF(Checklist48[[#This Row],[PIGUID]]="","",INDEX(PIs[NA Exempt],MATCH(Checklist48[[#This Row],[PIGUID]],PIs[GUID],0),1))</f>
        <v/>
      </c>
      <c r="J119" s="63" t="str">
        <f>IF(Checklist48[[#This Row],[SGUID]]="",IF(Checklist48[[#This Row],[SSGUID]]="",IF(Checklist48[[#This Row],[PIGUID]]="","",INDEX(PIs[[Column1]:[SS]],MATCH(Checklist48[[#This Row],[PIGUID]],PIs[GUID],0),2)),INDEX(PIs[[Column1]:[SS]],MATCH(Checklist48[[#This Row],[SSGUID]],PIs[SSGUID],0),18)),INDEX(PIs[[Column1]:[SS]],MATCH(Checklist48[[#This Row],[SGUID]],PIs[SGUID],0),14))</f>
        <v>FO 07.01 Choix des produits phytopharmaceutiques</v>
      </c>
      <c r="K119" s="63" t="str">
        <f>IF(Checklist48[[#This Row],[SGUID]]="",IF(Checklist48[[#This Row],[SSGUID]]="",IF(Checklist48[[#This Row],[PIGUID]]="","",INDEX(PIs[[Column1]:[SS]],MATCH(Checklist48[[#This Row],[PIGUID]],PIs[GUID],0),4)),INDEX(PIs[[Column1]:[Ssbody]],MATCH(Checklist48[[#This Row],[SSGUID]],PIs[SSGUID],0),19)),INDEX(PIs[[Column1]:[SS]],MATCH(Checklist48[[#This Row],[SGUID]],PIs[SGUID],0),15))</f>
        <v>-</v>
      </c>
      <c r="L119" s="63" t="str">
        <f>IF(Checklist48[[#This Row],[SGUID]]="",IF(Checklist48[[#This Row],[SSGUID]]="",INDEX(PIs[[Column1]:[SS]],MATCH(Checklist48[[#This Row],[PIGUID]],PIs[GUID],0),6),""),"")</f>
        <v/>
      </c>
      <c r="M119" s="63" t="str">
        <f>IF(Checklist48[[#This Row],[SSGUID]]="",IF(Checklist48[[#This Row],[PIGUID]]="","",INDEX(PIs[[Column1]:[SS]],MATCH(Checklist48[[#This Row],[PIGUID]],PIs[GUID],0),8)),"")</f>
        <v/>
      </c>
      <c r="N119" s="22"/>
      <c r="O119" s="22"/>
      <c r="P119" s="63" t="str">
        <f>IF(Checklist48[[#This Row],[ifna]]="NA","",IF(Checklist48[[#This Row],[RelatedPQ]]=0,"",IF(Checklist48[[#This Row],[RelatedPQ]]="","",IF((INDEX(S2PQ_relational[],MATCH(Checklist48[[#This Row],[PIGUID&amp;NO]],S2PQ_relational[PIGUID &amp; "NO"],0),1))=Checklist48[[#This Row],[PIGUID]],"Non applicable",""))))</f>
        <v/>
      </c>
      <c r="Q119" s="63" t="str">
        <f>IF(Checklist48[[#This Row],[N/A]]="Non applicable",INDEX(S2PQ[[Questions de l’étape 2]:[Justification]],MATCH(Checklist48[[#This Row],[RelatedPQ]],S2PQ[S2PQGUID],0),3),"")</f>
        <v/>
      </c>
      <c r="R119" s="22"/>
    </row>
    <row r="120" spans="2:18" ht="303.75" x14ac:dyDescent="0.25">
      <c r="B120" s="63"/>
      <c r="C120" s="63"/>
      <c r="D120" s="64">
        <f>IF(Checklist48[[#This Row],[SGUID]]="",IF(Checklist48[[#This Row],[SSGUID]]="",0,1),1)</f>
        <v>0</v>
      </c>
      <c r="E120" s="63" t="s">
        <v>807</v>
      </c>
      <c r="F120" s="66" t="str">
        <f>_xlfn.IFNA(Checklist48[[#This Row],[RelatedPQ]],"NA")</f>
        <v>NA</v>
      </c>
      <c r="G120" s="63" t="e">
        <f>IF(Checklist48[[#This Row],[PIGUID]]="","",INDEX(S2PQ_relational[],MATCH(Checklist48[[#This Row],[PIGUID&amp;NO]],S2PQ_relational[PIGUID &amp; "NO"],0),2))</f>
        <v>#N/A</v>
      </c>
      <c r="H120" s="66" t="str">
        <f>Checklist48[[#This Row],[PIGUID]]&amp;"NO"</f>
        <v>hRD9LVRWdv0Xjfts40xHoNO</v>
      </c>
      <c r="I120" s="66" t="b">
        <f>IF(Checklist48[[#This Row],[PIGUID]]="","",INDEX(PIs[NA Exempt],MATCH(Checklist48[[#This Row],[PIGUID]],PIs[GUID],0),1))</f>
        <v>0</v>
      </c>
      <c r="J120" s="63" t="str">
        <f>IF(Checklist48[[#This Row],[SGUID]]="",IF(Checklist48[[#This Row],[SSGUID]]="",IF(Checklist48[[#This Row],[PIGUID]]="","",INDEX(PIs[[Column1]:[SS]],MATCH(Checklist48[[#This Row],[PIGUID]],PIs[GUID],0),2)),INDEX(PIs[[Column1]:[SS]],MATCH(Checklist48[[#This Row],[SSGUID]],PIs[SSGUID],0),18)),INDEX(PIs[[Column1]:[SS]],MATCH(Checklist48[[#This Row],[SGUID]],PIs[SGUID],0),14))</f>
        <v>FO 07.01.01</v>
      </c>
      <c r="K120" s="63" t="str">
        <f>IF(Checklist48[[#This Row],[SGUID]]="",IF(Checklist48[[#This Row],[SSGUID]]="",IF(Checklist48[[#This Row],[PIGUID]]="","",INDEX(PIs[[Column1]:[SS]],MATCH(Checklist48[[#This Row],[PIGUID]],PIs[GUID],0),4)),INDEX(PIs[[Column1]:[Ssbody]],MATCH(Checklist48[[#This Row],[SSGUID]],PIs[SSGUID],0),19)),INDEX(PIs[[Column1]:[SS]],MATCH(Checklist48[[#This Row],[SGUID]],PIs[SGUID],0),15))</f>
        <v>Seuls des traitements avec des produits phytopharmaceutiques (PPP) autorisés dans le pays de production sont utilisés.</v>
      </c>
      <c r="L120" s="63" t="str">
        <f>IF(Checklist48[[#This Row],[SGUID]]="",IF(Checklist48[[#This Row],[SSGUID]]="",INDEX(PIs[[Column1]:[SS]],MATCH(Checklist48[[#This Row],[PIGUID]],PIs[GUID],0),6),""),"")</f>
        <v>Un système doit être en place pour garantir que les PPP sont utilisés conformément aux autorisations existant dans le pays de culture.
Les listes de référence (version en ligne acceptée), les étiquettes des produits ou les descriptions de la réglementation en vigueur mentionnant précisément les sources, sont toutes considérées comme des preuves acceptables.
S’il n’existe aucun dispositif de déclaration officielle dans le pays de production, le producteur doit se baser sur le « Code international de conduite pour la distribution et l’utilisation des pesticides » de l’Organisation des Nations Unies pour l’alimentation et l’agriculture (FAO).
L’application extrapolée de PPP est autorisée en fonction des dispositifs de déclaration locaux (voir lignes directrices).
Une liste des produits du commerce (indiquant les substances actives qu’ils contiennent) doit être tenue à jour, en tenant compte de l’évolution de la législation locale et nationale en matière de PPP.
Il doit être possible de repérer dans la liste si un PPP classé « extrêmement dangereux (classe Ia) » par l’Organisation mondiale de la santé (OMS) (voir la « Classification OMS recommandée des pesticides en fonction des dangers qu’ils présentent et lignes directrices pour la classification », 2019).</v>
      </c>
      <c r="M120" s="63" t="str">
        <f>IF(Checklist48[[#This Row],[SSGUID]]="",IF(Checklist48[[#This Row],[PIGUID]]="","",INDEX(PIs[[Column1]:[SS]],MATCH(Checklist48[[#This Row],[PIGUID]],PIs[GUID],0),8)),"")</f>
        <v>Exigence Majeure</v>
      </c>
      <c r="N120" s="22"/>
      <c r="O120" s="22"/>
      <c r="P120" s="63" t="str">
        <f>IF(Checklist48[[#This Row],[ifna]]="NA","",IF(Checklist48[[#This Row],[RelatedPQ]]=0,"",IF(Checklist48[[#This Row],[RelatedPQ]]="","",IF((INDEX(S2PQ_relational[],MATCH(Checklist48[[#This Row],[PIGUID&amp;NO]],S2PQ_relational[PIGUID &amp; "NO"],0),1))=Checklist48[[#This Row],[PIGUID]],"Non applicable",""))))</f>
        <v/>
      </c>
      <c r="Q120" s="63" t="str">
        <f>IF(Checklist48[[#This Row],[N/A]]="Non applicable",INDEX(S2PQ[[Questions de l’étape 2]:[Justification]],MATCH(Checklist48[[#This Row],[RelatedPQ]],S2PQ[S2PQGUID],0),3),"")</f>
        <v/>
      </c>
      <c r="R120" s="22"/>
    </row>
    <row r="121" spans="2:18" ht="326.25" x14ac:dyDescent="0.25">
      <c r="B121" s="63"/>
      <c r="C121" s="63"/>
      <c r="D121" s="64">
        <f>IF(Checklist48[[#This Row],[SGUID]]="",IF(Checklist48[[#This Row],[SSGUID]]="",0,1),1)</f>
        <v>0</v>
      </c>
      <c r="E121" s="63" t="s">
        <v>795</v>
      </c>
      <c r="F121" s="66" t="str">
        <f>_xlfn.IFNA(Checklist48[[#This Row],[RelatedPQ]],"NA")</f>
        <v>NA</v>
      </c>
      <c r="G121" s="63" t="e">
        <f>IF(Checklist48[[#This Row],[PIGUID]]="","",INDEX(S2PQ_relational[],MATCH(Checklist48[[#This Row],[PIGUID&amp;NO]],S2PQ_relational[PIGUID &amp; "NO"],0),2))</f>
        <v>#N/A</v>
      </c>
      <c r="H121" s="66" t="str">
        <f>Checklist48[[#This Row],[PIGUID]]&amp;"NO"</f>
        <v>5DS7FHDtDqEaVYAUQwziPeNO</v>
      </c>
      <c r="I121" s="66" t="b">
        <f>IF(Checklist48[[#This Row],[PIGUID]]="","",INDEX(PIs[NA Exempt],MATCH(Checklist48[[#This Row],[PIGUID]],PIs[GUID],0),1))</f>
        <v>0</v>
      </c>
      <c r="J121" s="63" t="str">
        <f>IF(Checklist48[[#This Row],[SGUID]]="",IF(Checklist48[[#This Row],[SSGUID]]="",IF(Checklist48[[#This Row],[PIGUID]]="","",INDEX(PIs[[Column1]:[SS]],MATCH(Checklist48[[#This Row],[PIGUID]],PIs[GUID],0),2)),INDEX(PIs[[Column1]:[SS]],MATCH(Checklist48[[#This Row],[SSGUID]],PIs[SSGUID],0),18)),INDEX(PIs[[Column1]:[SS]],MATCH(Checklist48[[#This Row],[SGUID]],PIs[SGUID],0),14))</f>
        <v>FO 07.01.02</v>
      </c>
      <c r="K121"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appliqués sont adaptés à la culture/au site d’utilisation et à la cible, de manière ciblée ou non, selon les recommandations de l’étiquette du produit ou tout autre agrément.</v>
      </c>
      <c r="L121" s="63" t="str">
        <f>IF(Checklist48[[#This Row],[SGUID]]="",IF(Checklist48[[#This Row],[SSGUID]]="",INDEX(PIs[[Column1]:[SS]],MATCH(Checklist48[[#This Row],[PIGUID]],PIs[GUID],0),6),""),"")</f>
        <v>Un système doit être en place pour faire en sorte que les PPP sont utilisés conformément aux autorisations pour la culture concernée, de manière ciblée ou non, ou pour le site d’utilisation et l’utilisation prévue (c’est-à-dire pour la lutte contre le nuisible ou la cible de l’intervention), et conformément aux instructions de l’étiquette ou aux recommandations de l’organisme officiel d’agrément.
Si le producteur emploie des PPP dont l’usage est homologué pour les serres d’ornement non alimentaires ou les sites de pleine terre d’ornement non alimentaires, il doit exister des preuves de l’autorisation officielle des PPP en question pour la culture et le pays concernés (lorsque des dispositifs d’homologation existent). Tous les PPP doivent être étiquetés correctement.
Exemples d’inscriptions généralement destinées aux plantes ornementales : « Plantes à fleurs ornementales comme les rosiers, les marguerites », « Fleurs comme les roses et les marguerites », « Plantes d’ornement », « Bulbes », « Plantes à massifs et pour le balcon ».
Exemples d’inscriptions généralement destinées à des cibles précises : Une étiquette de produit peut mentionner spécifiquement et exclusivement les « pucerons verts », tandis que l’étiquette d’un autre produit peut indiquer « pucerons verts et insectes piqueurs-suceurs » en général.</v>
      </c>
      <c r="M121" s="63" t="str">
        <f>IF(Checklist48[[#This Row],[SSGUID]]="",IF(Checklist48[[#This Row],[PIGUID]]="","",INDEX(PIs[[Column1]:[SS]],MATCH(Checklist48[[#This Row],[PIGUID]],PIs[GUID],0),8)),"")</f>
        <v>Exigence Majeure</v>
      </c>
      <c r="N121" s="22"/>
      <c r="O121" s="22"/>
      <c r="P121" s="63" t="str">
        <f>IF(Checklist48[[#This Row],[ifna]]="NA","",IF(Checklist48[[#This Row],[RelatedPQ]]=0,"",IF(Checklist48[[#This Row],[RelatedPQ]]="","",IF((INDEX(S2PQ_relational[],MATCH(Checklist48[[#This Row],[PIGUID&amp;NO]],S2PQ_relational[PIGUID &amp; "NO"],0),1))=Checklist48[[#This Row],[PIGUID]],"Non applicable",""))))</f>
        <v/>
      </c>
      <c r="Q121" s="63" t="str">
        <f>IF(Checklist48[[#This Row],[N/A]]="Non applicable",INDEX(S2PQ[[Questions de l’étape 2]:[Justification]],MATCH(Checklist48[[#This Row],[RelatedPQ]],S2PQ[S2PQGUID],0),3),"")</f>
        <v/>
      </c>
      <c r="R121" s="22"/>
    </row>
    <row r="122" spans="2:18" ht="56.25" x14ac:dyDescent="0.25">
      <c r="B122" s="63"/>
      <c r="C122" s="63"/>
      <c r="D122" s="64">
        <f>IF(Checklist48[[#This Row],[SGUID]]="",IF(Checklist48[[#This Row],[SSGUID]]="",0,1),1)</f>
        <v>0</v>
      </c>
      <c r="E122" s="63" t="s">
        <v>693</v>
      </c>
      <c r="F122" s="66" t="str">
        <f>_xlfn.IFNA(Checklist48[[#This Row],[RelatedPQ]],"NA")</f>
        <v>NA</v>
      </c>
      <c r="G122" s="63" t="e">
        <f>IF(Checklist48[[#This Row],[PIGUID]]="","",INDEX(S2PQ_relational[],MATCH(Checklist48[[#This Row],[PIGUID&amp;NO]],S2PQ_relational[PIGUID &amp; "NO"],0),2))</f>
        <v>#N/A</v>
      </c>
      <c r="H122" s="66" t="str">
        <f>Checklist48[[#This Row],[PIGUID]]&amp;"NO"</f>
        <v>d2dn4gZTWN0Vd33TcLQqMNO</v>
      </c>
      <c r="I122" s="66" t="b">
        <f>IF(Checklist48[[#This Row],[PIGUID]]="","",INDEX(PIs[NA Exempt],MATCH(Checklist48[[#This Row],[PIGUID]],PIs[GUID],0),1))</f>
        <v>0</v>
      </c>
      <c r="J122" s="63" t="str">
        <f>IF(Checklist48[[#This Row],[SGUID]]="",IF(Checklist48[[#This Row],[SSGUID]]="",IF(Checklist48[[#This Row],[PIGUID]]="","",INDEX(PIs[[Column1]:[SS]],MATCH(Checklist48[[#This Row],[PIGUID]],PIs[GUID],0),2)),INDEX(PIs[[Column1]:[SS]],MATCH(Checklist48[[#This Row],[SSGUID]],PIs[SSGUID],0),18)),INDEX(PIs[[Column1]:[SS]],MATCH(Checklist48[[#This Row],[SGUID]],PIs[SGUID],0),14))</f>
        <v>FO 07.01.03</v>
      </c>
      <c r="K122" s="63" t="str">
        <f>IF(Checklist48[[#This Row],[SGUID]]="",IF(Checklist48[[#This Row],[SSGUID]]="",IF(Checklist48[[#This Row],[PIGUID]]="","",INDEX(PIs[[Column1]:[SS]],MATCH(Checklist48[[#This Row],[PIGUID]],PIs[GUID],0),4)),INDEX(PIs[[Column1]:[Ssbody]],MATCH(Checklist48[[#This Row],[SSGUID]],PIs[SSGUID],0),19)),INDEX(PIs[[Column1]:[SS]],MATCH(Checklist48[[#This Row],[SGUID]],PIs[SGUID],0),15))</f>
        <v>Les factures et/ou documents d’achat concernant les produits phytopharmaceutiques (PPP) et les traitements post-récolte sont conservés.</v>
      </c>
      <c r="L122" s="63" t="str">
        <f>IF(Checklist48[[#This Row],[SGUID]]="",IF(Checklist48[[#This Row],[SSGUID]]="",INDEX(PIs[[Column1]:[SS]],MATCH(Checklist48[[#This Row],[PIGUID]],PIs[GUID],0),6),""),"")</f>
        <v>Des efforts doivent être faits pour éviter les PPP illégaux ou de contrefaçon.
Les factures, documents d’achat ou bons d’expédition de tous les PPP utilisés et/ou stockés doivent être conservés.</v>
      </c>
      <c r="M122" s="63" t="str">
        <f>IF(Checklist48[[#This Row],[SSGUID]]="",IF(Checklist48[[#This Row],[PIGUID]]="","",INDEX(PIs[[Column1]:[SS]],MATCH(Checklist48[[#This Row],[PIGUID]],PIs[GUID],0),8)),"")</f>
        <v>Exigence Majeure</v>
      </c>
      <c r="N122" s="22"/>
      <c r="O122" s="22"/>
      <c r="P122" s="63" t="str">
        <f>IF(Checklist48[[#This Row],[ifna]]="NA","",IF(Checklist48[[#This Row],[RelatedPQ]]=0,"",IF(Checklist48[[#This Row],[RelatedPQ]]="","",IF((INDEX(S2PQ_relational[],MATCH(Checklist48[[#This Row],[PIGUID&amp;NO]],S2PQ_relational[PIGUID &amp; "NO"],0),1))=Checklist48[[#This Row],[PIGUID]],"Non applicable",""))))</f>
        <v/>
      </c>
      <c r="Q122" s="63" t="str">
        <f>IF(Checklist48[[#This Row],[N/A]]="Non applicable",INDEX(S2PQ[[Questions de l’étape 2]:[Justification]],MATCH(Checklist48[[#This Row],[RelatedPQ]],S2PQ[S2PQGUID],0),3),"")</f>
        <v/>
      </c>
      <c r="R122" s="22"/>
    </row>
    <row r="123" spans="2:18" ht="33.75" x14ac:dyDescent="0.25">
      <c r="B123" s="63"/>
      <c r="C123" s="63" t="s">
        <v>776</v>
      </c>
      <c r="D123" s="64">
        <f>IF(Checklist48[[#This Row],[SGUID]]="",IF(Checklist48[[#This Row],[SSGUID]]="",0,1),1)</f>
        <v>1</v>
      </c>
      <c r="E123" s="63"/>
      <c r="F123" s="66" t="str">
        <f>_xlfn.IFNA(Checklist48[[#This Row],[RelatedPQ]],"NA")</f>
        <v/>
      </c>
      <c r="G123" s="63" t="str">
        <f>IF(Checklist48[[#This Row],[PIGUID]]="","",INDEX(S2PQ_relational[],MATCH(Checklist48[[#This Row],[PIGUID&amp;NO]],S2PQ_relational[PIGUID &amp; "NO"],0),2))</f>
        <v/>
      </c>
      <c r="H123" s="66" t="str">
        <f>Checklist48[[#This Row],[PIGUID]]&amp;"NO"</f>
        <v>NO</v>
      </c>
      <c r="I123" s="66" t="str">
        <f>IF(Checklist48[[#This Row],[PIGUID]]="","",INDEX(PIs[NA Exempt],MATCH(Checklist48[[#This Row],[PIGUID]],PIs[GUID],0),1))</f>
        <v/>
      </c>
      <c r="J123"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07.02 Enregistrements d’application </v>
      </c>
      <c r="K123" s="63" t="str">
        <f>IF(Checklist48[[#This Row],[SGUID]]="",IF(Checklist48[[#This Row],[SSGUID]]="",IF(Checklist48[[#This Row],[PIGUID]]="","",INDEX(PIs[[Column1]:[SS]],MATCH(Checklist48[[#This Row],[PIGUID]],PIs[GUID],0),4)),INDEX(PIs[[Column1]:[Ssbody]],MATCH(Checklist48[[#This Row],[SSGUID]],PIs[SSGUID],0),19)),INDEX(PIs[[Column1]:[SS]],MATCH(Checklist48[[#This Row],[SGUID]],PIs[SGUID],0),15))</f>
        <v>-</v>
      </c>
      <c r="L123" s="63" t="str">
        <f>IF(Checklist48[[#This Row],[SGUID]]="",IF(Checklist48[[#This Row],[SSGUID]]="",INDEX(PIs[[Column1]:[SS]],MATCH(Checklist48[[#This Row],[PIGUID]],PIs[GUID],0),6),""),"")</f>
        <v/>
      </c>
      <c r="M123" s="63" t="str">
        <f>IF(Checklist48[[#This Row],[SSGUID]]="",IF(Checklist48[[#This Row],[PIGUID]]="","",INDEX(PIs[[Column1]:[SS]],MATCH(Checklist48[[#This Row],[PIGUID]],PIs[GUID],0),8)),"")</f>
        <v/>
      </c>
      <c r="N123" s="22"/>
      <c r="O123" s="22"/>
      <c r="P123" s="63" t="str">
        <f>IF(Checklist48[[#This Row],[ifna]]="NA","",IF(Checklist48[[#This Row],[RelatedPQ]]=0,"",IF(Checklist48[[#This Row],[RelatedPQ]]="","",IF((INDEX(S2PQ_relational[],MATCH(Checklist48[[#This Row],[PIGUID&amp;NO]],S2PQ_relational[PIGUID &amp; "NO"],0),1))=Checklist48[[#This Row],[PIGUID]],"Non applicable",""))))</f>
        <v/>
      </c>
      <c r="Q123" s="63" t="str">
        <f>IF(Checklist48[[#This Row],[N/A]]="Non applicable",INDEX(S2PQ[[Questions de l’étape 2]:[Justification]],MATCH(Checklist48[[#This Row],[RelatedPQ]],S2PQ[S2PQGUID],0),3),"")</f>
        <v/>
      </c>
      <c r="R123" s="22"/>
    </row>
    <row r="124" spans="2:18" ht="225" x14ac:dyDescent="0.25">
      <c r="B124" s="63"/>
      <c r="C124" s="63"/>
      <c r="D124" s="64">
        <f>IF(Checklist48[[#This Row],[SGUID]]="",IF(Checklist48[[#This Row],[SSGUID]]="",0,1),1)</f>
        <v>0</v>
      </c>
      <c r="E124" s="63" t="s">
        <v>789</v>
      </c>
      <c r="F124" s="66" t="str">
        <f>_xlfn.IFNA(Checklist48[[#This Row],[RelatedPQ]],"NA")</f>
        <v>NA</v>
      </c>
      <c r="G124" s="63" t="e">
        <f>IF(Checklist48[[#This Row],[PIGUID]]="","",INDEX(S2PQ_relational[],MATCH(Checklist48[[#This Row],[PIGUID&amp;NO]],S2PQ_relational[PIGUID &amp; "NO"],0),2))</f>
        <v>#N/A</v>
      </c>
      <c r="H124" s="66" t="str">
        <f>Checklist48[[#This Row],[PIGUID]]&amp;"NO"</f>
        <v>53cLJ9maGxLIO7jJOMikQaNO</v>
      </c>
      <c r="I124" s="66" t="b">
        <f>IF(Checklist48[[#This Row],[PIGUID]]="","",INDEX(PIs[NA Exempt],MATCH(Checklist48[[#This Row],[PIGUID]],PIs[GUID],0),1))</f>
        <v>0</v>
      </c>
      <c r="J124" s="63" t="str">
        <f>IF(Checklist48[[#This Row],[SGUID]]="",IF(Checklist48[[#This Row],[SSGUID]]="",IF(Checklist48[[#This Row],[PIGUID]]="","",INDEX(PIs[[Column1]:[SS]],MATCH(Checklist48[[#This Row],[PIGUID]],PIs[GUID],0),2)),INDEX(PIs[[Column1]:[SS]],MATCH(Checklist48[[#This Row],[SSGUID]],PIs[SSGUID],0),18)),INDEX(PIs[[Column1]:[SS]],MATCH(Checklist48[[#This Row],[SGUID]],PIs[SGUID],0),14))</f>
        <v>FO 07.02.01</v>
      </c>
      <c r="K124" s="63"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des applications de produits phytopharmaceutiques (PPP) sont conservés.</v>
      </c>
      <c r="L124" s="63" t="str">
        <f>IF(Checklist48[[#This Row],[SGUID]]="",IF(Checklist48[[#This Row],[SSGUID]]="",INDEX(PIs[[Column1]:[SS]],MATCH(Checklist48[[#This Row],[PIGUID]],PIs[GUID],0),6),""),"")</f>
        <v>Tous les enregistrements relatifs aux PPP doivent indiquer les informations suivantes :
\- La culture
\- Le champ ou la serre
\- La surface d’application (en m
 ou ha)
\- La date (jour/mois/année) et l’heure de fin de l’application
\- Le motif (par ex., nom des nuisibles traités)
\- Le nom commercial complet du PPP (y compris la formule)
\- Le nom de la substance active et la concentration dans le produit du commerce (en g/kg ou g/l)
\- La quantité de PPP appliquée (c’est-à-dire la quantité de produit concentré du commerce) : la quantité de PPP à appliquer exprimée en poids ou en volume, ou la quantité totale d’eau (ou autre fluide vecteur)
\- Le volume total pulvérisé (quantité d’eau ou autre fluide vecteur)</v>
      </c>
      <c r="M124" s="63" t="str">
        <f>IF(Checklist48[[#This Row],[SSGUID]]="",IF(Checklist48[[#This Row],[PIGUID]]="","",INDEX(PIs[[Column1]:[SS]],MATCH(Checklist48[[#This Row],[PIGUID]],PIs[GUID],0),8)),"")</f>
        <v>Exigence Majeure</v>
      </c>
      <c r="N124" s="22"/>
      <c r="O124" s="22"/>
      <c r="P124" s="63" t="str">
        <f>IF(Checklist48[[#This Row],[ifna]]="NA","",IF(Checklist48[[#This Row],[RelatedPQ]]=0,"",IF(Checklist48[[#This Row],[RelatedPQ]]="","",IF((INDEX(S2PQ_relational[],MATCH(Checklist48[[#This Row],[PIGUID&amp;NO]],S2PQ_relational[PIGUID &amp; "NO"],0),1))=Checklist48[[#This Row],[PIGUID]],"Non applicable",""))))</f>
        <v/>
      </c>
      <c r="Q124" s="63" t="str">
        <f>IF(Checklist48[[#This Row],[N/A]]="Non applicable",INDEX(S2PQ[[Questions de l’étape 2]:[Justification]],MATCH(Checklist48[[#This Row],[RelatedPQ]],S2PQ[S2PQGUID],0),3),"")</f>
        <v/>
      </c>
      <c r="R124" s="22"/>
    </row>
    <row r="125" spans="2:18" ht="405" x14ac:dyDescent="0.25">
      <c r="B125" s="63"/>
      <c r="C125" s="63"/>
      <c r="D125" s="64">
        <f>IF(Checklist48[[#This Row],[SGUID]]="",IF(Checklist48[[#This Row],[SSGUID]]="",0,1),1)</f>
        <v>0</v>
      </c>
      <c r="E125" s="63" t="s">
        <v>801</v>
      </c>
      <c r="F125" s="66" t="str">
        <f>_xlfn.IFNA(Checklist48[[#This Row],[RelatedPQ]],"NA")</f>
        <v>NA</v>
      </c>
      <c r="G125" s="63" t="e">
        <f>IF(Checklist48[[#This Row],[PIGUID]]="","",INDEX(S2PQ_relational[],MATCH(Checklist48[[#This Row],[PIGUID&amp;NO]],S2PQ_relational[PIGUID &amp; "NO"],0),2))</f>
        <v>#N/A</v>
      </c>
      <c r="H125" s="66" t="str">
        <f>Checklist48[[#This Row],[PIGUID]]&amp;"NO"</f>
        <v>zTeiFZvpwcYT8I0X4LGjdNO</v>
      </c>
      <c r="I125" s="66" t="b">
        <f>IF(Checklist48[[#This Row],[PIGUID]]="","",INDEX(PIs[NA Exempt],MATCH(Checklist48[[#This Row],[PIGUID]],PIs[GUID],0),1))</f>
        <v>0</v>
      </c>
      <c r="J125" s="63" t="str">
        <f>IF(Checklist48[[#This Row],[SGUID]]="",IF(Checklist48[[#This Row],[SSGUID]]="",IF(Checklist48[[#This Row],[PIGUID]]="","",INDEX(PIs[[Column1]:[SS]],MATCH(Checklist48[[#This Row],[PIGUID]],PIs[GUID],0),2)),INDEX(PIs[[Column1]:[SS]],MATCH(Checklist48[[#This Row],[SSGUID]],PIs[SSGUID],0),18)),INDEX(PIs[[Column1]:[SS]],MATCH(Checklist48[[#This Row],[SGUID]],PIs[SGUID],0),14))</f>
        <v>FO 07.02.02</v>
      </c>
      <c r="K125" s="63"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complémentaires des applications de produits phytopharmaceutiques (PPP) sont conservés.</v>
      </c>
      <c r="L125" s="63" t="str">
        <f>IF(Checklist48[[#This Row],[SGUID]]="",IF(Checklist48[[#This Row],[SSGUID]]="",INDEX(PIs[[Column1]:[SS]],MATCH(Checklist48[[#This Row],[PIGUID]],PIs[GUID],0),6),""),"")</f>
        <v>Ces enregistrements complémentaires doivent préciser :
\- Le nom de la personne chargée de l’application : Le nom complet et/ou la signature du ou des personnes responsables appliquant les PPP doivent être consignés. Dans le cas de systèmes électroniques ou logiciels, des mesures doivent être prises pour assurer l’authenticité des enregistrements. Si l’application est réalisée par une équipe de travailleurs, tous les travailleurs concernés doivent figurer dans les enregistrements.
\- L’autorisation technique pour l’application : Les enregistrements doivent préciser le nom du responsable technique qui décide de l’utilisation et du dosage des PPP à appliquer.
Le type de machine ou le matériel/la méthode utilisé(e) pour l’application (c’est-à-dire pulvérisateur à dos, mode d’utilisation à volume élevé, préparation à très faible volume, recours au système d’irrigation, au poudrage, à la nébulisation thermique, à la pulvérisation aérienne, ou à une autre méthode) pour tous les PPP appliqués doit être détaillé dans tous les enregistrements relatifs aux PPP (le cas échéant, chaque équipement doit être identifié individuellement).
\- Les conditions météorologiques au moment de l’application : Les conditions météorologiques locales (vent, soleil/nuages, humidité, etc.) influençant l’efficacité du traitement ou la dérive sur des cultures voisines doivent être enregistrées pour chaque application. Cela peut prendre la forme de pictogrammes avec des cases à cocher, de textes d’information ou d’autres méthodes adaptées dans les enregistrements.
« N/A » pour les cultures couvertes.</v>
      </c>
      <c r="M125" s="63" t="str">
        <f>IF(Checklist48[[#This Row],[SSGUID]]="",IF(Checklist48[[#This Row],[PIGUID]]="","",INDEX(PIs[[Column1]:[SS]],MATCH(Checklist48[[#This Row],[PIGUID]],PIs[GUID],0),8)),"")</f>
        <v>Exigence Mineure</v>
      </c>
      <c r="N125" s="22"/>
      <c r="O125" s="22"/>
      <c r="P125" s="63" t="str">
        <f>IF(Checklist48[[#This Row],[ifna]]="NA","",IF(Checklist48[[#This Row],[RelatedPQ]]=0,"",IF(Checklist48[[#This Row],[RelatedPQ]]="","",IF((INDEX(S2PQ_relational[],MATCH(Checklist48[[#This Row],[PIGUID&amp;NO]],S2PQ_relational[PIGUID &amp; "NO"],0),1))=Checklist48[[#This Row],[PIGUID]],"Non applicable",""))))</f>
        <v/>
      </c>
      <c r="Q125" s="63" t="str">
        <f>IF(Checklist48[[#This Row],[N/A]]="Non applicable",INDEX(S2PQ[[Questions de l’étape 2]:[Justification]],MATCH(Checklist48[[#This Row],[RelatedPQ]],S2PQ[S2PQGUID],0),3),"")</f>
        <v/>
      </c>
      <c r="R125" s="22"/>
    </row>
    <row r="126" spans="2:18" ht="78.75" x14ac:dyDescent="0.25">
      <c r="B126" s="63"/>
      <c r="C126" s="63"/>
      <c r="D126" s="64">
        <f>IF(Checklist48[[#This Row],[SGUID]]="",IF(Checklist48[[#This Row],[SSGUID]]="",0,1),1)</f>
        <v>0</v>
      </c>
      <c r="E126" s="63" t="s">
        <v>777</v>
      </c>
      <c r="F126" s="66" t="str">
        <f>_xlfn.IFNA(Checklist48[[#This Row],[RelatedPQ]],"NA")</f>
        <v>NA</v>
      </c>
      <c r="G126" s="63" t="e">
        <f>IF(Checklist48[[#This Row],[PIGUID]]="","",INDEX(S2PQ_relational[],MATCH(Checklist48[[#This Row],[PIGUID&amp;NO]],S2PQ_relational[PIGUID &amp; "NO"],0),2))</f>
        <v>#N/A</v>
      </c>
      <c r="H126" s="66" t="str">
        <f>Checklist48[[#This Row],[PIGUID]]&amp;"NO"</f>
        <v>4aPDoeTyqlNVgH7Oxvt5MNNO</v>
      </c>
      <c r="I126" s="66" t="b">
        <f>IF(Checklist48[[#This Row],[PIGUID]]="","",INDEX(PIs[NA Exempt],MATCH(Checklist48[[#This Row],[PIGUID]],PIs[GUID],0),1))</f>
        <v>0</v>
      </c>
      <c r="J126" s="63" t="str">
        <f>IF(Checklist48[[#This Row],[SGUID]]="",IF(Checklist48[[#This Row],[SSGUID]]="",IF(Checklist48[[#This Row],[PIGUID]]="","",INDEX(PIs[[Column1]:[SS]],MATCH(Checklist48[[#This Row],[PIGUID]],PIs[GUID],0),2)),INDEX(PIs[[Column1]:[SS]],MATCH(Checklist48[[#This Row],[SSGUID]],PIs[SSGUID],0),18)),INDEX(PIs[[Column1]:[SS]],MATCH(Checklist48[[#This Row],[SGUID]],PIs[SGUID],0),14))</f>
        <v>FO 07.02.03</v>
      </c>
      <c r="K126"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actives pour éviter la dérive des produits phytopharmaceutiques (PPP) vers les parcelles voisines.</v>
      </c>
      <c r="L126" s="63" t="str">
        <f>IF(Checklist48[[#This Row],[SGUID]]="",IF(Checklist48[[#This Row],[SSGUID]]="",INDEX(PIs[[Column1]:[SS]],MATCH(Checklist48[[#This Row],[PIGUID]],PIs[GUID],0),6),""),"")</f>
        <v>Le producteur doit prendre des mesures actives pour éviter le risque de dérive des PPP de ses propres parcelles vers les zones de production voisines. Ces mesures peuvent inclure, entre autres, la connaissance des cultures des voisins, la plantation de clôtures vivantes, le bon entretien des équipements de pulvérisation, etc.</v>
      </c>
      <c r="M126" s="63" t="str">
        <f>IF(Checklist48[[#This Row],[SSGUID]]="",IF(Checklist48[[#This Row],[PIGUID]]="","",INDEX(PIs[[Column1]:[SS]],MATCH(Checklist48[[#This Row],[PIGUID]],PIs[GUID],0),8)),"")</f>
        <v>Exigence Mineure</v>
      </c>
      <c r="N126" s="22"/>
      <c r="O126" s="22"/>
      <c r="P126" s="63" t="str">
        <f>IF(Checklist48[[#This Row],[ifna]]="NA","",IF(Checklist48[[#This Row],[RelatedPQ]]=0,"",IF(Checklist48[[#This Row],[RelatedPQ]]="","",IF((INDEX(S2PQ_relational[],MATCH(Checklist48[[#This Row],[PIGUID&amp;NO]],S2PQ_relational[PIGUID &amp; "NO"],0),1))=Checklist48[[#This Row],[PIGUID]],"Non applicable",""))))</f>
        <v/>
      </c>
      <c r="Q126" s="63" t="str">
        <f>IF(Checklist48[[#This Row],[N/A]]="Non applicable",INDEX(S2PQ[[Questions de l’étape 2]:[Justification]],MATCH(Checklist48[[#This Row],[RelatedPQ]],S2PQ[S2PQGUID],0),3),"")</f>
        <v/>
      </c>
      <c r="R126" s="22"/>
    </row>
    <row r="127" spans="2:18" ht="101.25" x14ac:dyDescent="0.25">
      <c r="B127" s="63"/>
      <c r="C127" s="63"/>
      <c r="D127" s="64">
        <f>IF(Checklist48[[#This Row],[SGUID]]="",IF(Checklist48[[#This Row],[SSGUID]]="",0,1),1)</f>
        <v>0</v>
      </c>
      <c r="E127" s="63" t="s">
        <v>770</v>
      </c>
      <c r="F127" s="66" t="str">
        <f>_xlfn.IFNA(Checklist48[[#This Row],[RelatedPQ]],"NA")</f>
        <v>NA</v>
      </c>
      <c r="G127" s="63" t="e">
        <f>IF(Checklist48[[#This Row],[PIGUID]]="","",INDEX(S2PQ_relational[],MATCH(Checklist48[[#This Row],[PIGUID&amp;NO]],S2PQ_relational[PIGUID &amp; "NO"],0),2))</f>
        <v>#N/A</v>
      </c>
      <c r="H127" s="66" t="str">
        <f>Checklist48[[#This Row],[PIGUID]]&amp;"NO"</f>
        <v>10CP51JRtCxtSJ8KB5UYB5NO</v>
      </c>
      <c r="I127" s="66" t="b">
        <f>IF(Checklist48[[#This Row],[PIGUID]]="","",INDEX(PIs[NA Exempt],MATCH(Checklist48[[#This Row],[PIGUID]],PIs[GUID],0),1))</f>
        <v>0</v>
      </c>
      <c r="J127" s="63" t="str">
        <f>IF(Checklist48[[#This Row],[SGUID]]="",IF(Checklist48[[#This Row],[SSGUID]]="",IF(Checklist48[[#This Row],[PIGUID]]="","",INDEX(PIs[[Column1]:[SS]],MATCH(Checklist48[[#This Row],[PIGUID]],PIs[GUID],0),2)),INDEX(PIs[[Column1]:[SS]],MATCH(Checklist48[[#This Row],[SSGUID]],PIs[SSGUID],0),18)),INDEX(PIs[[Column1]:[SS]],MATCH(Checklist48[[#This Row],[SGUID]],PIs[SGUID],0),14))</f>
        <v>FO 07.02.04</v>
      </c>
      <c r="K127"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actives pour éviter la dérive des produits phytopharmaceutiques (PPP) depuis les parcelles voisines.</v>
      </c>
      <c r="L127" s="63" t="str">
        <f>IF(Checklist48[[#This Row],[SGUID]]="",IF(Checklist48[[#This Row],[SSGUID]]="",INDEX(PIs[[Column1]:[SS]],MATCH(Checklist48[[#This Row],[PIGUID]],PIs[GUID],0),6),""),"")</f>
        <v>Le producteur devrait prendre des mesures actives pour éviter les risques de dérive des PPP depuis les parcelles voisines, par ex., en concluant des accords ou en organisant la communication avec les producteurs des parcelles voisines afin d’éliminer les risques de dérive non souhaitée de PPP, en plantant des zones tampons végétales sur les bords des champs cultivés.
« N/A » si non identifié comme risque.</v>
      </c>
      <c r="M127" s="63" t="str">
        <f>IF(Checklist48[[#This Row],[SSGUID]]="",IF(Checklist48[[#This Row],[PIGUID]]="","",INDEX(PIs[[Column1]:[SS]],MATCH(Checklist48[[#This Row],[PIGUID]],PIs[GUID],0),8)),"")</f>
        <v>Recom.</v>
      </c>
      <c r="N127" s="22"/>
      <c r="O127" s="22"/>
      <c r="P127" s="63" t="str">
        <f>IF(Checklist48[[#This Row],[ifna]]="NA","",IF(Checklist48[[#This Row],[RelatedPQ]]=0,"",IF(Checklist48[[#This Row],[RelatedPQ]]="","",IF((INDEX(S2PQ_relational[],MATCH(Checklist48[[#This Row],[PIGUID&amp;NO]],S2PQ_relational[PIGUID &amp; "NO"],0),1))=Checklist48[[#This Row],[PIGUID]],"Non applicable",""))))</f>
        <v/>
      </c>
      <c r="Q127" s="63" t="str">
        <f>IF(Checklist48[[#This Row],[N/A]]="Non applicable",INDEX(S2PQ[[Questions de l’étape 2]:[Justification]],MATCH(Checklist48[[#This Row],[RelatedPQ]],S2PQ[S2PQGUID],0),3),"")</f>
        <v/>
      </c>
      <c r="R127" s="22"/>
    </row>
    <row r="128" spans="2:18" ht="101.25" x14ac:dyDescent="0.25">
      <c r="B128" s="63"/>
      <c r="C128" s="63"/>
      <c r="D128" s="64">
        <f>IF(Checklist48[[#This Row],[SGUID]]="",IF(Checklist48[[#This Row],[SSGUID]]="",0,1),1)</f>
        <v>0</v>
      </c>
      <c r="E128" s="63" t="s">
        <v>783</v>
      </c>
      <c r="F128" s="66" t="str">
        <f>_xlfn.IFNA(Checklist48[[#This Row],[RelatedPQ]],"NA")</f>
        <v>NA</v>
      </c>
      <c r="G128" s="63" t="e">
        <f>IF(Checklist48[[#This Row],[PIGUID]]="","",INDEX(S2PQ_relational[],MATCH(Checklist48[[#This Row],[PIGUID&amp;NO]],S2PQ_relational[PIGUID &amp; "NO"],0),2))</f>
        <v>#N/A</v>
      </c>
      <c r="H128" s="66" t="str">
        <f>Checklist48[[#This Row],[PIGUID]]&amp;"NO"</f>
        <v>4EifHPT6iAprFqaYjJcXPxNO</v>
      </c>
      <c r="I128" s="66" t="b">
        <f>IF(Checklist48[[#This Row],[PIGUID]]="","",INDEX(PIs[NA Exempt],MATCH(Checklist48[[#This Row],[PIGUID]],PIs[GUID],0),1))</f>
        <v>0</v>
      </c>
      <c r="J128" s="63" t="str">
        <f>IF(Checklist48[[#This Row],[SGUID]]="",IF(Checklist48[[#This Row],[SSGUID]]="",IF(Checklist48[[#This Row],[PIGUID]]="","",INDEX(PIs[[Column1]:[SS]],MATCH(Checklist48[[#This Row],[PIGUID]],PIs[GUID],0),2)),INDEX(PIs[[Column1]:[SS]],MATCH(Checklist48[[#This Row],[SSGUID]],PIs[SSGUID],0),18)),INDEX(PIs[[Column1]:[SS]],MATCH(Checklist48[[#This Row],[SGUID]],PIs[SGUID],0),14))</f>
        <v>FO 07.02.05</v>
      </c>
      <c r="K128" s="63" t="str">
        <f>IF(Checklist48[[#This Row],[SGUID]]="",IF(Checklist48[[#This Row],[SSGUID]]="",IF(Checklist48[[#This Row],[PIGUID]]="","",INDEX(PIs[[Column1]:[SS]],MATCH(Checklist48[[#This Row],[PIGUID]],PIs[GUID],0),4)),INDEX(PIs[[Column1]:[Ssbody]],MATCH(Checklist48[[#This Row],[SSGUID]],PIs[SSGUID],0),19)),INDEX(PIs[[Column1]:[SS]],MATCH(Checklist48[[#This Row],[SGUID]],PIs[SGUID],0),15))</f>
        <v>La gestion des produits phytopharmaceutiques (PPP) s’appuie sur des données.</v>
      </c>
      <c r="L128" s="63" t="str">
        <f>IF(Checklist48[[#This Row],[SGUID]]="",IF(Checklist48[[#This Row],[SSGUID]]="",INDEX(PIs[[Column1]:[SS]],MATCH(Checklist48[[#This Row],[PIGUID]],PIs[GUID],0),6),""),"")</f>
        <v>Les données recommandées sont : kg de substance active de PPP employé/culture/ha/mois.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28" s="63" t="str">
        <f>IF(Checklist48[[#This Row],[SSGUID]]="",IF(Checklist48[[#This Row],[PIGUID]]="","",INDEX(PIs[[Column1]:[SS]],MATCH(Checklist48[[#This Row],[PIGUID]],PIs[GUID],0),8)),"")</f>
        <v>Recom.</v>
      </c>
      <c r="N128" s="22"/>
      <c r="O128" s="22"/>
      <c r="P128" s="63" t="str">
        <f>IF(Checklist48[[#This Row],[ifna]]="NA","",IF(Checklist48[[#This Row],[RelatedPQ]]=0,"",IF(Checklist48[[#This Row],[RelatedPQ]]="","",IF((INDEX(S2PQ_relational[],MATCH(Checklist48[[#This Row],[PIGUID&amp;NO]],S2PQ_relational[PIGUID &amp; "NO"],0),1))=Checklist48[[#This Row],[PIGUID]],"Non applicable",""))))</f>
        <v/>
      </c>
      <c r="Q128" s="63" t="str">
        <f>IF(Checklist48[[#This Row],[N/A]]="Non applicable",INDEX(S2PQ[[Questions de l’étape 2]:[Justification]],MATCH(Checklist48[[#This Row],[RelatedPQ]],S2PQ[S2PQGUID],0),3),"")</f>
        <v/>
      </c>
      <c r="R128" s="22"/>
    </row>
    <row r="129" spans="2:18" ht="67.5" x14ac:dyDescent="0.25">
      <c r="B129" s="63"/>
      <c r="C129" s="63" t="s">
        <v>149</v>
      </c>
      <c r="D129" s="64">
        <f>IF(Checklist48[[#This Row],[SGUID]]="",IF(Checklist48[[#This Row],[SSGUID]]="",0,1),1)</f>
        <v>1</v>
      </c>
      <c r="E129" s="63"/>
      <c r="F129" s="66" t="str">
        <f>_xlfn.IFNA(Checklist48[[#This Row],[RelatedPQ]],"NA")</f>
        <v/>
      </c>
      <c r="G129" s="63" t="str">
        <f>IF(Checklist48[[#This Row],[PIGUID]]="","",INDEX(S2PQ_relational[],MATCH(Checklist48[[#This Row],[PIGUID&amp;NO]],S2PQ_relational[PIGUID &amp; "NO"],0),2))</f>
        <v/>
      </c>
      <c r="H129" s="66" t="str">
        <f>Checklist48[[#This Row],[PIGUID]]&amp;"NO"</f>
        <v>NO</v>
      </c>
      <c r="I129" s="66" t="str">
        <f>IF(Checklist48[[#This Row],[PIGUID]]="","",INDEX(PIs[NA Exempt],MATCH(Checklist48[[#This Row],[PIGUID]],PIs[GUID],0),1))</f>
        <v/>
      </c>
      <c r="J129" s="63" t="str">
        <f>IF(Checklist48[[#This Row],[SGUID]]="",IF(Checklist48[[#This Row],[SSGUID]]="",IF(Checklist48[[#This Row],[PIGUID]]="","",INDEX(PIs[[Column1]:[SS]],MATCH(Checklist48[[#This Row],[PIGUID]],PIs[GUID],0),2)),INDEX(PIs[[Column1]:[SS]],MATCH(Checklist48[[#This Row],[SSGUID]],PIs[SSGUID],0),18)),INDEX(PIs[[Column1]:[SS]],MATCH(Checklist48[[#This Row],[SGUID]],PIs[SGUID],0),14))</f>
        <v>FO 07.03 Élimination du surplus de mélange préparé pour l’application</v>
      </c>
      <c r="K129" s="63" t="str">
        <f>IF(Checklist48[[#This Row],[SGUID]]="",IF(Checklist48[[#This Row],[SSGUID]]="",IF(Checklist48[[#This Row],[PIGUID]]="","",INDEX(PIs[[Column1]:[SS]],MATCH(Checklist48[[#This Row],[PIGUID]],PIs[GUID],0),4)),INDEX(PIs[[Column1]:[Ssbody]],MATCH(Checklist48[[#This Row],[SSGUID]],PIs[SSGUID],0),19)),INDEX(PIs[[Column1]:[SS]],MATCH(Checklist48[[#This Row],[SGUID]],PIs[SGUID],0),15))</f>
        <v>-</v>
      </c>
      <c r="L129" s="63" t="str">
        <f>IF(Checklist48[[#This Row],[SGUID]]="",IF(Checklist48[[#This Row],[SSGUID]]="",INDEX(PIs[[Column1]:[SS]],MATCH(Checklist48[[#This Row],[PIGUID]],PIs[GUID],0),6),""),"")</f>
        <v/>
      </c>
      <c r="M129" s="63" t="str">
        <f>IF(Checklist48[[#This Row],[SSGUID]]="",IF(Checklist48[[#This Row],[PIGUID]]="","",INDEX(PIs[[Column1]:[SS]],MATCH(Checklist48[[#This Row],[PIGUID]],PIs[GUID],0),8)),"")</f>
        <v/>
      </c>
      <c r="N129" s="22"/>
      <c r="O129" s="22"/>
      <c r="P129" s="63" t="str">
        <f>IF(Checklist48[[#This Row],[ifna]]="NA","",IF(Checklist48[[#This Row],[RelatedPQ]]=0,"",IF(Checklist48[[#This Row],[RelatedPQ]]="","",IF((INDEX(S2PQ_relational[],MATCH(Checklist48[[#This Row],[PIGUID&amp;NO]],S2PQ_relational[PIGUID &amp; "NO"],0),1))=Checklist48[[#This Row],[PIGUID]],"Non applicable",""))))</f>
        <v/>
      </c>
      <c r="Q129" s="63" t="str">
        <f>IF(Checklist48[[#This Row],[N/A]]="Non applicable",INDEX(S2PQ[[Questions de l’étape 2]:[Justification]],MATCH(Checklist48[[#This Row],[RelatedPQ]],S2PQ[S2PQGUID],0),3),"")</f>
        <v/>
      </c>
      <c r="R129" s="22"/>
    </row>
    <row r="130" spans="2:18" ht="78.75" x14ac:dyDescent="0.25">
      <c r="B130" s="63"/>
      <c r="C130" s="63"/>
      <c r="D130" s="64">
        <f>IF(Checklist48[[#This Row],[SGUID]]="",IF(Checklist48[[#This Row],[SSGUID]]="",0,1),1)</f>
        <v>0</v>
      </c>
      <c r="E130" s="63" t="s">
        <v>143</v>
      </c>
      <c r="F130" s="66" t="str">
        <f>_xlfn.IFNA(Checklist48[[#This Row],[RelatedPQ]],"NA")</f>
        <v>NA</v>
      </c>
      <c r="G130" s="63" t="e">
        <f>IF(Checklist48[[#This Row],[PIGUID]]="","",INDEX(S2PQ_relational[],MATCH(Checklist48[[#This Row],[PIGUID&amp;NO]],S2PQ_relational[PIGUID &amp; "NO"],0),2))</f>
        <v>#N/A</v>
      </c>
      <c r="H130" s="66" t="str">
        <f>Checklist48[[#This Row],[PIGUID]]&amp;"NO"</f>
        <v>5SBH4UVkiiyFpOPmsDBTJWNO</v>
      </c>
      <c r="I130" s="66" t="b">
        <f>IF(Checklist48[[#This Row],[PIGUID]]="","",INDEX(PIs[NA Exempt],MATCH(Checklist48[[#This Row],[PIGUID]],PIs[GUID],0),1))</f>
        <v>0</v>
      </c>
      <c r="J130" s="63" t="str">
        <f>IF(Checklist48[[#This Row],[SGUID]]="",IF(Checklist48[[#This Row],[SSGUID]]="",IF(Checklist48[[#This Row],[PIGUID]]="","",INDEX(PIs[[Column1]:[SS]],MATCH(Checklist48[[#This Row],[PIGUID]],PIs[GUID],0),2)),INDEX(PIs[[Column1]:[SS]],MATCH(Checklist48[[#This Row],[SSGUID]],PIs[SSGUID],0),18)),INDEX(PIs[[Column1]:[SS]],MATCH(Checklist48[[#This Row],[SGUID]],PIs[SGUID],0),14))</f>
        <v>FO 07.03.01</v>
      </c>
      <c r="K130" s="63" t="str">
        <f>IF(Checklist48[[#This Row],[SGUID]]="",IF(Checklist48[[#This Row],[SSGUID]]="",IF(Checklist48[[#This Row],[PIGUID]]="","",INDEX(PIs[[Column1]:[SS]],MATCH(Checklist48[[#This Row],[PIGUID]],PIs[GUID],0),4)),INDEX(PIs[[Column1]:[Ssbody]],MATCH(Checklist48[[#This Row],[SSGUID]],PIs[SSGUID],0),19)),INDEX(PIs[[Column1]:[SS]],MATCH(Checklist48[[#This Row],[SGUID]],PIs[SGUID],0),15))</f>
        <v>Le surplus de mélange pour application et les eaux de nettoyage des cuves doivent être éliminés de manière responsable.</v>
      </c>
      <c r="L130" s="63" t="str">
        <f>IF(Checklist48[[#This Row],[SGUID]]="",IF(Checklist48[[#This Row],[SSGUID]]="",INDEX(PIs[[Column1]:[SS]],MATCH(Checklist48[[#This Row],[PIGUID]],PIs[GUID],0),6),""),"")</f>
        <v>L’application sur les parcelles des fonds de cuve et des eaux de nettoyage du pulvérisateur doit être privilégiée, à condition que la dose autorisée ne soit pas dépassée. Les opérations d’élimination ne doivent pas nuire à la santé des travailleurs et à l’environnement. Les eaux usées agrochimiques ne doivent jamais être rejetées dans l’environnement.</v>
      </c>
      <c r="M130" s="63" t="str">
        <f>IF(Checklist48[[#This Row],[SSGUID]]="",IF(Checklist48[[#This Row],[PIGUID]]="","",INDEX(PIs[[Column1]:[SS]],MATCH(Checklist48[[#This Row],[PIGUID]],PIs[GUID],0),8)),"")</f>
        <v>Exigence Mineure</v>
      </c>
      <c r="N130" s="22"/>
      <c r="O130" s="22"/>
      <c r="P130" s="63" t="str">
        <f>IF(Checklist48[[#This Row],[ifna]]="NA","",IF(Checklist48[[#This Row],[RelatedPQ]]=0,"",IF(Checklist48[[#This Row],[RelatedPQ]]="","",IF((INDEX(S2PQ_relational[],MATCH(Checklist48[[#This Row],[PIGUID&amp;NO]],S2PQ_relational[PIGUID &amp; "NO"],0),1))=Checklist48[[#This Row],[PIGUID]],"Non applicable",""))))</f>
        <v/>
      </c>
      <c r="Q130" s="63" t="str">
        <f>IF(Checklist48[[#This Row],[N/A]]="Non applicable",INDEX(S2PQ[[Questions de l’étape 2]:[Justification]],MATCH(Checklist48[[#This Row],[RelatedPQ]],S2PQ[S2PQGUID],0),3),"")</f>
        <v/>
      </c>
      <c r="R130" s="22"/>
    </row>
    <row r="131" spans="2:18" ht="90" x14ac:dyDescent="0.25">
      <c r="B131" s="63"/>
      <c r="C131" s="63" t="s">
        <v>204</v>
      </c>
      <c r="D131" s="64">
        <f>IF(Checklist48[[#This Row],[SGUID]]="",IF(Checklist48[[#This Row],[SSGUID]]="",0,1),1)</f>
        <v>1</v>
      </c>
      <c r="E131" s="63"/>
      <c r="F131" s="66" t="str">
        <f>_xlfn.IFNA(Checklist48[[#This Row],[RelatedPQ]],"NA")</f>
        <v/>
      </c>
      <c r="G131" s="63" t="str">
        <f>IF(Checklist48[[#This Row],[PIGUID]]="","",INDEX(S2PQ_relational[],MATCH(Checklist48[[#This Row],[PIGUID&amp;NO]],S2PQ_relational[PIGUID &amp; "NO"],0),2))</f>
        <v/>
      </c>
      <c r="H131" s="66" t="str">
        <f>Checklist48[[#This Row],[PIGUID]]&amp;"NO"</f>
        <v>NO</v>
      </c>
      <c r="I131" s="66" t="str">
        <f>IF(Checklist48[[#This Row],[PIGUID]]="","",INDEX(PIs[NA Exempt],MATCH(Checklist48[[#This Row],[PIGUID]],PIs[GUID],0),1))</f>
        <v/>
      </c>
      <c r="J131" s="63" t="str">
        <f>IF(Checklist48[[#This Row],[SGUID]]="",IF(Checklist48[[#This Row],[SSGUID]]="",IF(Checklist48[[#This Row],[PIGUID]]="","",INDEX(PIs[[Column1]:[SS]],MATCH(Checklist48[[#This Row],[PIGUID]],PIs[GUID],0),2)),INDEX(PIs[[Column1]:[SS]],MATCH(Checklist48[[#This Row],[SSGUID]],PIs[SSGUID],0),18)),INDEX(PIs[[Column1]:[SS]],MATCH(Checklist48[[#This Row],[SGUID]],PIs[SGUID],0),14))</f>
        <v>FO 07.04 Stockage des produits phytopharmaceutiques et des produits de traitement post-récolte</v>
      </c>
      <c r="K131" s="63" t="str">
        <f>IF(Checklist48[[#This Row],[SGUID]]="",IF(Checklist48[[#This Row],[SSGUID]]="",IF(Checklist48[[#This Row],[PIGUID]]="","",INDEX(PIs[[Column1]:[SS]],MATCH(Checklist48[[#This Row],[PIGUID]],PIs[GUID],0),4)),INDEX(PIs[[Column1]:[Ssbody]],MATCH(Checklist48[[#This Row],[SSGUID]],PIs[SSGUID],0),19)),INDEX(PIs[[Column1]:[SS]],MATCH(Checklist48[[#This Row],[SGUID]],PIs[SGUID],0),15))</f>
        <v>-</v>
      </c>
      <c r="L131" s="63" t="str">
        <f>IF(Checklist48[[#This Row],[SGUID]]="",IF(Checklist48[[#This Row],[SSGUID]]="",INDEX(PIs[[Column1]:[SS]],MATCH(Checklist48[[#This Row],[PIGUID]],PIs[GUID],0),6),""),"")</f>
        <v/>
      </c>
      <c r="M131" s="63" t="str">
        <f>IF(Checklist48[[#This Row],[SSGUID]]="",IF(Checklist48[[#This Row],[PIGUID]]="","",INDEX(PIs[[Column1]:[SS]],MATCH(Checklist48[[#This Row],[PIGUID]],PIs[GUID],0),8)),"")</f>
        <v/>
      </c>
      <c r="N131" s="22"/>
      <c r="O131" s="22"/>
      <c r="P131" s="63" t="str">
        <f>IF(Checklist48[[#This Row],[ifna]]="NA","",IF(Checklist48[[#This Row],[RelatedPQ]]=0,"",IF(Checklist48[[#This Row],[RelatedPQ]]="","",IF((INDEX(S2PQ_relational[],MATCH(Checklist48[[#This Row],[PIGUID&amp;NO]],S2PQ_relational[PIGUID &amp; "NO"],0),1))=Checklist48[[#This Row],[PIGUID]],"Non applicable",""))))</f>
        <v/>
      </c>
      <c r="Q131" s="63" t="str">
        <f>IF(Checklist48[[#This Row],[N/A]]="Non applicable",INDEX(S2PQ[[Questions de l’étape 2]:[Justification]],MATCH(Checklist48[[#This Row],[RelatedPQ]],S2PQ[S2PQGUID],0),3),"")</f>
        <v/>
      </c>
      <c r="R131" s="22"/>
    </row>
    <row r="132" spans="2:18" ht="348.75" x14ac:dyDescent="0.25">
      <c r="B132" s="63"/>
      <c r="C132" s="63"/>
      <c r="D132" s="64">
        <f>IF(Checklist48[[#This Row],[SGUID]]="",IF(Checklist48[[#This Row],[SSGUID]]="",0,1),1)</f>
        <v>0</v>
      </c>
      <c r="E132" s="63" t="s">
        <v>1033</v>
      </c>
      <c r="F132" s="66" t="str">
        <f>_xlfn.IFNA(Checklist48[[#This Row],[RelatedPQ]],"NA")</f>
        <v>NA</v>
      </c>
      <c r="G132" s="63" t="e">
        <f>IF(Checklist48[[#This Row],[PIGUID]]="","",INDEX(S2PQ_relational[],MATCH(Checklist48[[#This Row],[PIGUID&amp;NO]],S2PQ_relational[PIGUID &amp; "NO"],0),2))</f>
        <v>#N/A</v>
      </c>
      <c r="H132" s="66" t="str">
        <f>Checklist48[[#This Row],[PIGUID]]&amp;"NO"</f>
        <v>5KIEflmEkRab02DSZ7tcaPNO</v>
      </c>
      <c r="I132" s="66" t="b">
        <f>IF(Checklist48[[#This Row],[PIGUID]]="","",INDEX(PIs[NA Exempt],MATCH(Checklist48[[#This Row],[PIGUID]],PIs[GUID],0),1))</f>
        <v>0</v>
      </c>
      <c r="J132" s="63" t="str">
        <f>IF(Checklist48[[#This Row],[SGUID]]="",IF(Checklist48[[#This Row],[SSGUID]]="",IF(Checklist48[[#This Row],[PIGUID]]="","",INDEX(PIs[[Column1]:[SS]],MATCH(Checklist48[[#This Row],[PIGUID]],PIs[GUID],0),2)),INDEX(PIs[[Column1]:[SS]],MATCH(Checklist48[[#This Row],[SSGUID]],PIs[SSGUID],0),18)),INDEX(PIs[[Column1]:[SS]],MATCH(Checklist48[[#This Row],[SGUID]],PIs[SGUID],0),14))</f>
        <v>FO 07.04.01</v>
      </c>
      <c r="K132"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les agents de lutte biologique et/ou les produits de traitement post-récolte sont stockés dans le respect des règles de base permettant d’assurer un stockage et une utilisation en toute sécurité.</v>
      </c>
      <c r="L132" s="63" t="str">
        <f>IF(Checklist48[[#This Row],[SGUID]]="",IF(Checklist48[[#This Row],[SSGUID]]="",INDEX(PIs[[Column1]:[SS]],MATCH(Checklist48[[#This Row],[PIGUID]],PIs[GUID],0),6),""),"")</f>
        <v>L’entrepôt de PPP doit :
\- Être conforme à toutes les législations et réglementations nationales, régionales et locales en vigueur
\- Être tenu sous clé, de manière sécurisée, en dehors des périodes d’utilisation
\- Être accessible uniquement aux personnes ayant bénéficié d’une formation officielle à la manipulation des PPP
\- Être correctement ventilé
\- Disposer de matériel de mesure pour garantir la précision des mélanges, notamment des conteneurs gradués et des balances étalonnées
\- Être équipé d’équipements (seaux, point d’eau, etc.) qui doivent être bien propres pour une manipulation sûre et efficace de tous les PPP à appliquer (cela vaut également pour la zone de remplissage/mélange s’il s’agit de zones différentes)
\- Empêcher la contamination croisée entre PPP et produits récoltés et autres matériaux en ayant recours à des séparations physiques (murs, bâches, etc.)
\- Garantir que tous les PPP employés sur des cultures inscrites sont stockés séparément des PPP destinés aux cultures non inscrites (par ex., engrais de jardin)
\- Contenir les PPP dans leur conteneur et emballage d’origine (s’ils sont détériorés, le nouvel emballage doit indiquer toutes les informations de l’étiquette d’origine)</v>
      </c>
      <c r="M132" s="63" t="str">
        <f>IF(Checklist48[[#This Row],[SSGUID]]="",IF(Checklist48[[#This Row],[PIGUID]]="","",INDEX(PIs[[Column1]:[SS]],MATCH(Checklist48[[#This Row],[PIGUID]],PIs[GUID],0),8)),"")</f>
        <v>Exigence Majeure</v>
      </c>
      <c r="N132" s="22"/>
      <c r="O132" s="22"/>
      <c r="P132" s="63" t="str">
        <f>IF(Checklist48[[#This Row],[ifna]]="NA","",IF(Checklist48[[#This Row],[RelatedPQ]]=0,"",IF(Checklist48[[#This Row],[RelatedPQ]]="","",IF((INDEX(S2PQ_relational[],MATCH(Checklist48[[#This Row],[PIGUID&amp;NO]],S2PQ_relational[PIGUID &amp; "NO"],0),1))=Checklist48[[#This Row],[PIGUID]],"Non applicable",""))))</f>
        <v/>
      </c>
      <c r="Q132" s="63" t="str">
        <f>IF(Checklist48[[#This Row],[N/A]]="Non applicable",INDEX(S2PQ[[Questions de l’étape 2]:[Justification]],MATCH(Checklist48[[#This Row],[RelatedPQ]],S2PQ[S2PQGUID],0),3),"")</f>
        <v/>
      </c>
      <c r="R132" s="22"/>
    </row>
    <row r="133" spans="2:18" ht="191.25" x14ac:dyDescent="0.25">
      <c r="B133" s="63"/>
      <c r="C133" s="63"/>
      <c r="D133" s="64">
        <f>IF(Checklist48[[#This Row],[SGUID]]="",IF(Checklist48[[#This Row],[SSGUID]]="",0,1),1)</f>
        <v>0</v>
      </c>
      <c r="E133" s="63" t="s">
        <v>757</v>
      </c>
      <c r="F133" s="66" t="str">
        <f>_xlfn.IFNA(Checklist48[[#This Row],[RelatedPQ]],"NA")</f>
        <v>NA</v>
      </c>
      <c r="G133" s="63" t="e">
        <f>IF(Checklist48[[#This Row],[PIGUID]]="","",INDEX(S2PQ_relational[],MATCH(Checklist48[[#This Row],[PIGUID&amp;NO]],S2PQ_relational[PIGUID &amp; "NO"],0),2))</f>
        <v>#N/A</v>
      </c>
      <c r="H133" s="66" t="str">
        <f>Checklist48[[#This Row],[PIGUID]]&amp;"NO"</f>
        <v>55ugPmyn6XaTaK8oSmHrV9NO</v>
      </c>
      <c r="I133" s="66" t="b">
        <f>IF(Checklist48[[#This Row],[PIGUID]]="","",INDEX(PIs[NA Exempt],MATCH(Checklist48[[#This Row],[PIGUID]],PIs[GUID],0),1))</f>
        <v>0</v>
      </c>
      <c r="J133" s="63" t="str">
        <f>IF(Checklist48[[#This Row],[SGUID]]="",IF(Checklist48[[#This Row],[SSGUID]]="",IF(Checklist48[[#This Row],[PIGUID]]="","",INDEX(PIs[[Column1]:[SS]],MATCH(Checklist48[[#This Row],[PIGUID]],PIs[GUID],0),2)),INDEX(PIs[[Column1]:[SS]],MATCH(Checklist48[[#This Row],[SSGUID]],PIs[SSGUID],0),18)),INDEX(PIs[[Column1]:[SS]],MATCH(Checklist48[[#This Row],[SGUID]],PIs[SGUID],0),14))</f>
        <v>FO 07.04.02</v>
      </c>
      <c r="K133" s="63" t="str">
        <f>IF(Checklist48[[#This Row],[SGUID]]="",IF(Checklist48[[#This Row],[SSGUID]]="",IF(Checklist48[[#This Row],[PIGUID]]="","",INDEX(PIs[[Column1]:[SS]],MATCH(Checklist48[[#This Row],[PIGUID]],PIs[GUID],0),4)),INDEX(PIs[[Column1]:[Ssbody]],MATCH(Checklist48[[#This Row],[SSGUID]],PIs[SSGUID],0),19)),INDEX(PIs[[Column1]:[SS]],MATCH(Checklist48[[#This Row],[SGUID]],PIs[SGUID],0),15))</f>
        <v>La structure des installations de stockage des produits phytopharmaceutiques (PPP) est en bon état/sûre et solide.</v>
      </c>
      <c r="L133" s="63" t="str">
        <f>IF(Checklist48[[#This Row],[SGUID]]="",IF(Checklist48[[#This Row],[SSGUID]]="",INDEX(PIs[[Column1]:[SS]],MATCH(Checklist48[[#This Row],[PIGUID]],PIs[GUID],0),6),""),"")</f>
        <v>La capacité de stockage doit être suffisante pour contenir tous les PPP et produits de traitement post-récolte pendant le pic d’activité d’application. L’espace de stockage doit être suffisamment solide.
L’entrepôt de PPP et de produits de traitement post-récolte doit être sans risque pour la santé et la sécurité des travailleurs, et sans risque de contamination croisée entre les PPP et les produits de traitement post-récolte ou avec d’autres produits.
Le cas échéant, les étagères de stockage doivent être fabriquées dans un matériau non absorbant, et les produits sous forme liquide ne doivent jamais être stockés au-dessus de produits en poudre ou en granulés.</v>
      </c>
      <c r="M133" s="63" t="str">
        <f>IF(Checklist48[[#This Row],[SSGUID]]="",IF(Checklist48[[#This Row],[PIGUID]]="","",INDEX(PIs[[Column1]:[SS]],MATCH(Checklist48[[#This Row],[PIGUID]],PIs[GUID],0),8)),"")</f>
        <v>Exigence Mineure</v>
      </c>
      <c r="N133" s="22"/>
      <c r="O133" s="22"/>
      <c r="P133" s="63" t="str">
        <f>IF(Checklist48[[#This Row],[ifna]]="NA","",IF(Checklist48[[#This Row],[RelatedPQ]]=0,"",IF(Checklist48[[#This Row],[RelatedPQ]]="","",IF((INDEX(S2PQ_relational[],MATCH(Checklist48[[#This Row],[PIGUID&amp;NO]],S2PQ_relational[PIGUID &amp; "NO"],0),1))=Checklist48[[#This Row],[PIGUID]],"Non applicable",""))))</f>
        <v/>
      </c>
      <c r="Q133" s="63" t="str">
        <f>IF(Checklist48[[#This Row],[N/A]]="Non applicable",INDEX(S2PQ[[Questions de l’étape 2]:[Justification]],MATCH(Checklist48[[#This Row],[RelatedPQ]],S2PQ[S2PQGUID],0),3),"")</f>
        <v/>
      </c>
      <c r="R133" s="22"/>
    </row>
    <row r="134" spans="2:18" ht="33.75" x14ac:dyDescent="0.25">
      <c r="B134" s="63"/>
      <c r="C134" s="63"/>
      <c r="D134" s="64">
        <f>IF(Checklist48[[#This Row],[SGUID]]="",IF(Checklist48[[#This Row],[SSGUID]]="",0,1),1)</f>
        <v>0</v>
      </c>
      <c r="E134" s="63" t="s">
        <v>745</v>
      </c>
      <c r="F134" s="66" t="str">
        <f>_xlfn.IFNA(Checklist48[[#This Row],[RelatedPQ]],"NA")</f>
        <v>NA</v>
      </c>
      <c r="G134" s="63" t="e">
        <f>IF(Checklist48[[#This Row],[PIGUID]]="","",INDEX(S2PQ_relational[],MATCH(Checklist48[[#This Row],[PIGUID&amp;NO]],S2PQ_relational[PIGUID &amp; "NO"],0),2))</f>
        <v>#N/A</v>
      </c>
      <c r="H134" s="66" t="str">
        <f>Checklist48[[#This Row],[PIGUID]]&amp;"NO"</f>
        <v>62F1Dtyjl91QqbBkoZ49ApNO</v>
      </c>
      <c r="I134" s="66" t="b">
        <f>IF(Checklist48[[#This Row],[PIGUID]]="","",INDEX(PIs[NA Exempt],MATCH(Checklist48[[#This Row],[PIGUID]],PIs[GUID],0),1))</f>
        <v>0</v>
      </c>
      <c r="J134" s="63" t="str">
        <f>IF(Checklist48[[#This Row],[SGUID]]="",IF(Checklist48[[#This Row],[SSGUID]]="",IF(Checklist48[[#This Row],[PIGUID]]="","",INDEX(PIs[[Column1]:[SS]],MATCH(Checklist48[[#This Row],[PIGUID]],PIs[GUID],0),2)),INDEX(PIs[[Column1]:[SS]],MATCH(Checklist48[[#This Row],[SSGUID]],PIs[SSGUID],0),18)),INDEX(PIs[[Column1]:[SS]],MATCH(Checklist48[[#This Row],[SGUID]],PIs[SGUID],0),14))</f>
        <v>FO 07.04.03</v>
      </c>
      <c r="K134" s="63" t="str">
        <f>IF(Checklist48[[#This Row],[SGUID]]="",IF(Checklist48[[#This Row],[SSGUID]]="",IF(Checklist48[[#This Row],[PIGUID]]="","",INDEX(PIs[[Column1]:[SS]],MATCH(Checklist48[[#This Row],[PIGUID]],PIs[GUID],0),4)),INDEX(PIs[[Column1]:[Ssbody]],MATCH(Checklist48[[#This Row],[SSGUID]],PIs[SSGUID],0),19)),INDEX(PIs[[Column1]:[SS]],MATCH(Checklist48[[#This Row],[SGUID]],PIs[SGUID],0),15))</f>
        <v>L’entrepôt des produits phytopharmaceutiques (PPP) est éclairé.</v>
      </c>
      <c r="L134" s="63" t="str">
        <f>IF(Checklist48[[#This Row],[SGUID]]="",IF(Checklist48[[#This Row],[SSGUID]]="",INDEX(PIs[[Column1]:[SS]],MATCH(Checklist48[[#This Row],[PIGUID]],PIs[GUID],0),6),""),"")</f>
        <v>L’entrepôt doit bénéficier de suffisamment de lumière naturelle ou artificielle pour pouvoir lire facilement les étiquettes de tous les produits.</v>
      </c>
      <c r="M134" s="63" t="str">
        <f>IF(Checklist48[[#This Row],[SSGUID]]="",IF(Checklist48[[#This Row],[PIGUID]]="","",INDEX(PIs[[Column1]:[SS]],MATCH(Checklist48[[#This Row],[PIGUID]],PIs[GUID],0),8)),"")</f>
        <v>Exigence Mineure</v>
      </c>
      <c r="N134" s="22"/>
      <c r="O134" s="22"/>
      <c r="P134" s="63" t="str">
        <f>IF(Checklist48[[#This Row],[ifna]]="NA","",IF(Checklist48[[#This Row],[RelatedPQ]]=0,"",IF(Checklist48[[#This Row],[RelatedPQ]]="","",IF((INDEX(S2PQ_relational[],MATCH(Checklist48[[#This Row],[PIGUID&amp;NO]],S2PQ_relational[PIGUID &amp; "NO"],0),1))=Checklist48[[#This Row],[PIGUID]],"Non applicable",""))))</f>
        <v/>
      </c>
      <c r="Q134" s="63" t="str">
        <f>IF(Checklist48[[#This Row],[N/A]]="Non applicable",INDEX(S2PQ[[Questions de l’étape 2]:[Justification]],MATCH(Checklist48[[#This Row],[RelatedPQ]],S2PQ[S2PQGUID],0),3),"")</f>
        <v/>
      </c>
      <c r="R134" s="22"/>
    </row>
    <row r="135" spans="2:18" ht="123.75" x14ac:dyDescent="0.25">
      <c r="B135" s="63"/>
      <c r="C135" s="63"/>
      <c r="D135" s="64">
        <f>IF(Checklist48[[#This Row],[SGUID]]="",IF(Checklist48[[#This Row],[SSGUID]]="",0,1),1)</f>
        <v>0</v>
      </c>
      <c r="E135" s="63" t="s">
        <v>739</v>
      </c>
      <c r="F135" s="66" t="str">
        <f>_xlfn.IFNA(Checklist48[[#This Row],[RelatedPQ]],"NA")</f>
        <v>NA</v>
      </c>
      <c r="G135" s="63" t="e">
        <f>IF(Checklist48[[#This Row],[PIGUID]]="","",INDEX(S2PQ_relational[],MATCH(Checklist48[[#This Row],[PIGUID&amp;NO]],S2PQ_relational[PIGUID &amp; "NO"],0),2))</f>
        <v>#N/A</v>
      </c>
      <c r="H135" s="66" t="str">
        <f>Checklist48[[#This Row],[PIGUID]]&amp;"NO"</f>
        <v>7KHGFzghP0Xmjm0ttH5hdvNO</v>
      </c>
      <c r="I135" s="66" t="b">
        <f>IF(Checklist48[[#This Row],[PIGUID]]="","",INDEX(PIs[NA Exempt],MATCH(Checklist48[[#This Row],[PIGUID]],PIs[GUID],0),1))</f>
        <v>0</v>
      </c>
      <c r="J135" s="63" t="str">
        <f>IF(Checklist48[[#This Row],[SGUID]]="",IF(Checklist48[[#This Row],[SSGUID]]="",IF(Checklist48[[#This Row],[PIGUID]]="","",INDEX(PIs[[Column1]:[SS]],MATCH(Checklist48[[#This Row],[PIGUID]],PIs[GUID],0),2)),INDEX(PIs[[Column1]:[SS]],MATCH(Checklist48[[#This Row],[SSGUID]],PIs[SSGUID],0),18)),INDEX(PIs[[Column1]:[SS]],MATCH(Checklist48[[#This Row],[SGUID]],PIs[SGUID],0),14))</f>
        <v>FO 07.04.04</v>
      </c>
      <c r="K135" s="63" t="str">
        <f>IF(Checklist48[[#This Row],[SGUID]]="",IF(Checklist48[[#This Row],[SSGUID]]="",IF(Checklist48[[#This Row],[PIGUID]]="","",INDEX(PIs[[Column1]:[SS]],MATCH(Checklist48[[#This Row],[PIGUID]],PIs[GUID],0),4)),INDEX(PIs[[Column1]:[Ssbody]],MATCH(Checklist48[[#This Row],[SSGUID]],PIs[SSGUID],0),19)),INDEX(PIs[[Column1]:[SS]],MATCH(Checklist48[[#This Row],[SGUID]],PIs[SGUID],0),15))</f>
        <v>L’entrepôt des produits phytopharmaceutiques (PPP) permet de retenir et de gérer les écoulements de produits.</v>
      </c>
      <c r="L135" s="63" t="str">
        <f>IF(Checklist48[[#This Row],[SGUID]]="",IF(Checklist48[[#This Row],[SSGUID]]="",INDEX(PIs[[Column1]:[SS]],MATCH(Checklist48[[#This Row],[PIGUID]],PIs[GUID],0),6),""),"")</f>
        <v>Les installations de stockage des PPP doit disposer de réservoirs ou de cuvettes de rétention, d’une capacité correspondant à 110 % du volume du plus grand conteneur de liquide stocké, de façon à éviter toute fuite susceptible de contaminer l’extérieur de l’entrepôt. Des matériaux et outils tels que du sable, un balai brosse et une pelle à poussière, et des sacs poubelle en plastique doivent être à disposition dans un lieu prédéfini, à utiliser exclusivement en cas de déversement de PPP.</v>
      </c>
      <c r="M135" s="63" t="str">
        <f>IF(Checklist48[[#This Row],[SSGUID]]="",IF(Checklist48[[#This Row],[PIGUID]]="","",INDEX(PIs[[Column1]:[SS]],MATCH(Checklist48[[#This Row],[PIGUID]],PIs[GUID],0),8)),"")</f>
        <v>Exigence Mineure</v>
      </c>
      <c r="N135" s="22"/>
      <c r="O135" s="22"/>
      <c r="P135" s="63" t="str">
        <f>IF(Checklist48[[#This Row],[ifna]]="NA","",IF(Checklist48[[#This Row],[RelatedPQ]]=0,"",IF(Checklist48[[#This Row],[RelatedPQ]]="","",IF((INDEX(S2PQ_relational[],MATCH(Checklist48[[#This Row],[PIGUID&amp;NO]],S2PQ_relational[PIGUID &amp; "NO"],0),1))=Checklist48[[#This Row],[PIGUID]],"Non applicable",""))))</f>
        <v/>
      </c>
      <c r="Q135" s="63" t="str">
        <f>IF(Checklist48[[#This Row],[N/A]]="Non applicable",INDEX(S2PQ[[Questions de l’étape 2]:[Justification]],MATCH(Checklist48[[#This Row],[RelatedPQ]],S2PQ[S2PQGUID],0),3),"")</f>
        <v/>
      </c>
      <c r="R135" s="22"/>
    </row>
    <row r="136" spans="2:18" ht="157.5" x14ac:dyDescent="0.25">
      <c r="B136" s="63"/>
      <c r="C136" s="63"/>
      <c r="D136" s="64">
        <f>IF(Checklist48[[#This Row],[SGUID]]="",IF(Checklist48[[#This Row],[SSGUID]]="",0,1),1)</f>
        <v>0</v>
      </c>
      <c r="E136" s="63" t="s">
        <v>198</v>
      </c>
      <c r="F136" s="66" t="str">
        <f>_xlfn.IFNA(Checklist48[[#This Row],[RelatedPQ]],"NA")</f>
        <v>NA</v>
      </c>
      <c r="G136" s="63" t="e">
        <f>IF(Checklist48[[#This Row],[PIGUID]]="","",INDEX(S2PQ_relational[],MATCH(Checklist48[[#This Row],[PIGUID&amp;NO]],S2PQ_relational[PIGUID &amp; "NO"],0),2))</f>
        <v>#N/A</v>
      </c>
      <c r="H136" s="66" t="str">
        <f>Checklist48[[#This Row],[PIGUID]]&amp;"NO"</f>
        <v>1NFjOpRSK9GSK6XEPeZpKuNO</v>
      </c>
      <c r="I136" s="66" t="b">
        <f>IF(Checklist48[[#This Row],[PIGUID]]="","",INDEX(PIs[NA Exempt],MATCH(Checklist48[[#This Row],[PIGUID]],PIs[GUID],0),1))</f>
        <v>0</v>
      </c>
      <c r="J136" s="63" t="str">
        <f>IF(Checklist48[[#This Row],[SGUID]]="",IF(Checklist48[[#This Row],[SSGUID]]="",IF(Checklist48[[#This Row],[PIGUID]]="","",INDEX(PIs[[Column1]:[SS]],MATCH(Checklist48[[#This Row],[PIGUID]],PIs[GUID],0),2)),INDEX(PIs[[Column1]:[SS]],MATCH(Checklist48[[#This Row],[SSGUID]],PIs[SSGUID],0),18)),INDEX(PIs[[Column1]:[SS]],MATCH(Checklist48[[#This Row],[SGUID]],PIs[SGUID],0),14))</f>
        <v>FO 07.04.05</v>
      </c>
      <c r="K136" s="63" t="str">
        <f>IF(Checklist48[[#This Row],[SGUID]]="",IF(Checklist48[[#This Row],[SSGUID]]="",IF(Checklist48[[#This Row],[PIGUID]]="","",INDEX(PIs[[Column1]:[SS]],MATCH(Checklist48[[#This Row],[PIGUID]],PIs[GUID],0),4)),INDEX(PIs[[Column1]:[Ssbody]],MATCH(Checklist48[[#This Row],[SSGUID]],PIs[SSGUID],0),19)),INDEX(PIs[[Column1]:[SS]],MATCH(Checklist48[[#This Row],[SGUID]],PIs[SGUID],0),15))</f>
        <v>L’achat et l’utilisation de produits phytopharmaceutiques (PPP) sont tracés à une fréquence adéquate.</v>
      </c>
      <c r="L136" s="63" t="str">
        <f>IF(Checklist48[[#This Row],[SGUID]]="",IF(Checklist48[[#This Row],[SSGUID]]="",INDEX(PIs[[Column1]:[SS]],MATCH(Checklist48[[#This Row],[PIGUID]],PIs[GUID],0),6),""),"")</f>
        <v>L’état des stocks (type et volume des PPP stockés, nombre d’unités ; on admettra, par ex., une unité de type « bouteilles ») doit être mis à jour dans un délai adéquat (chaque saison, tous les deux mois, etc.) après tout mouvement (entrée ou sortie) des stocks. Pour la mise à jour des stocks, on peut s’appuyer sur un calcul faisant intervenir les enregistrements de produits entrants (factures ou autres enregistrements de réceptions de PPP) et les enregistrements concernant les utilisations (traitements/applications). Des contrôles réguliers de l’état réel des stocks doivent cependant être réalisés pour éviter les écarts par rapport aux calculs.</v>
      </c>
      <c r="M136" s="63" t="str">
        <f>IF(Checklist48[[#This Row],[SSGUID]]="",IF(Checklist48[[#This Row],[PIGUID]]="","",INDEX(PIs[[Column1]:[SS]],MATCH(Checklist48[[#This Row],[PIGUID]],PIs[GUID],0),8)),"")</f>
        <v>Exigence Mineure</v>
      </c>
      <c r="N136" s="22"/>
      <c r="O136" s="22"/>
      <c r="P136" s="63" t="str">
        <f>IF(Checklist48[[#This Row],[ifna]]="NA","",IF(Checklist48[[#This Row],[RelatedPQ]]=0,"",IF(Checklist48[[#This Row],[RelatedPQ]]="","",IF((INDEX(S2PQ_relational[],MATCH(Checklist48[[#This Row],[PIGUID&amp;NO]],S2PQ_relational[PIGUID &amp; "NO"],0),1))=Checklist48[[#This Row],[PIGUID]],"Non applicable",""))))</f>
        <v/>
      </c>
      <c r="Q136" s="63" t="str">
        <f>IF(Checklist48[[#This Row],[N/A]]="Non applicable",INDEX(S2PQ[[Questions de l’étape 2]:[Justification]],MATCH(Checklist48[[#This Row],[RelatedPQ]],S2PQ[S2PQGUID],0),3),"")</f>
        <v/>
      </c>
      <c r="R136" s="22"/>
    </row>
    <row r="137" spans="2:18" ht="90" x14ac:dyDescent="0.25">
      <c r="B137" s="63"/>
      <c r="C137" s="63"/>
      <c r="D137" s="64">
        <f>IF(Checklist48[[#This Row],[SGUID]]="",IF(Checklist48[[#This Row],[SSGUID]]="",0,1),1)</f>
        <v>0</v>
      </c>
      <c r="E137" s="63" t="s">
        <v>668</v>
      </c>
      <c r="F137" s="66" t="str">
        <f>_xlfn.IFNA(Checklist48[[#This Row],[RelatedPQ]],"NA")</f>
        <v>NA</v>
      </c>
      <c r="G137" s="63" t="e">
        <f>IF(Checklist48[[#This Row],[PIGUID]]="","",INDEX(S2PQ_relational[],MATCH(Checklist48[[#This Row],[PIGUID&amp;NO]],S2PQ_relational[PIGUID &amp; "NO"],0),2))</f>
        <v>#N/A</v>
      </c>
      <c r="H137" s="66" t="str">
        <f>Checklist48[[#This Row],[PIGUID]]&amp;"NO"</f>
        <v>6B5jWeiOj96PjZqovnrt33NO</v>
      </c>
      <c r="I137" s="66" t="b">
        <f>IF(Checklist48[[#This Row],[PIGUID]]="","",INDEX(PIs[NA Exempt],MATCH(Checklist48[[#This Row],[PIGUID]],PIs[GUID],0),1))</f>
        <v>0</v>
      </c>
      <c r="J137" s="63" t="str">
        <f>IF(Checklist48[[#This Row],[SGUID]]="",IF(Checklist48[[#This Row],[SSGUID]]="",IF(Checklist48[[#This Row],[PIGUID]]="","",INDEX(PIs[[Column1]:[SS]],MATCH(Checklist48[[#This Row],[PIGUID]],PIs[GUID],0),2)),INDEX(PIs[[Column1]:[SS]],MATCH(Checklist48[[#This Row],[SSGUID]],PIs[SSGUID],0),18)),INDEX(PIs[[Column1]:[SS]],MATCH(Checklist48[[#This Row],[SGUID]],PIs[SGUID],0),14))</f>
        <v>FO 07.04.06</v>
      </c>
      <c r="K137" s="63" t="str">
        <f>IF(Checklist48[[#This Row],[SGUID]]="",IF(Checklist48[[#This Row],[SSGUID]]="",IF(Checklist48[[#This Row],[PIGUID]]="","",INDEX(PIs[[Column1]:[SS]],MATCH(Checklist48[[#This Row],[PIGUID]],PIs[GUID],0),4)),INDEX(PIs[[Column1]:[Ssbody]],MATCH(Checklist48[[#This Row],[SSGUID]],PIs[SSGUID],0),19)),INDEX(PIs[[Column1]:[SS]],MATCH(Checklist48[[#This Row],[SGUID]],PIs[SGUID],0),15))</f>
        <v>Une procédure en cas d’accident est prévue à proximité de l’entrepôt de produits phytopharmaceutiques (PPP)/d’agents chimiques.</v>
      </c>
      <c r="L137" s="63" t="str">
        <f>IF(Checklist48[[#This Row],[SGUID]]="",IF(Checklist48[[#This Row],[SSGUID]]="",INDEX(PIs[[Column1]:[SS]],MATCH(Checklist48[[#This Row],[PIGUID]],PIs[GUID],0),6),""),"")</f>
        <v>Une procédure en cas d’accident précisant toutes les informations nécessaires et les numéros de téléphone d’urgence doit être affichée. Elle doit indiquer les grandes étapes des premiers secours. Cette procédure doit être accessible à toutes les personnes travaillant à proximité des entrepôts de PPP/d’agents chimiques et des zones réservées au mélange.</v>
      </c>
      <c r="M137" s="63" t="str">
        <f>IF(Checklist48[[#This Row],[SSGUID]]="",IF(Checklist48[[#This Row],[PIGUID]]="","",INDEX(PIs[[Column1]:[SS]],MATCH(Checklist48[[#This Row],[PIGUID]],PIs[GUID],0),8)),"")</f>
        <v>Exigence Mineure</v>
      </c>
      <c r="N137" s="22"/>
      <c r="O137" s="22"/>
      <c r="P137" s="63" t="str">
        <f>IF(Checklist48[[#This Row],[ifna]]="NA","",IF(Checklist48[[#This Row],[RelatedPQ]]=0,"",IF(Checklist48[[#This Row],[RelatedPQ]]="","",IF((INDEX(S2PQ_relational[],MATCH(Checklist48[[#This Row],[PIGUID&amp;NO]],S2PQ_relational[PIGUID &amp; "NO"],0),1))=Checklist48[[#This Row],[PIGUID]],"Non applicable",""))))</f>
        <v/>
      </c>
      <c r="Q137" s="63" t="str">
        <f>IF(Checklist48[[#This Row],[N/A]]="Non applicable",INDEX(S2PQ[[Questions de l’étape 2]:[Justification]],MATCH(Checklist48[[#This Row],[RelatedPQ]],S2PQ[S2PQGUID],0),3),"")</f>
        <v/>
      </c>
      <c r="R137" s="22"/>
    </row>
    <row r="138" spans="2:18" ht="90" x14ac:dyDescent="0.25">
      <c r="B138" s="63"/>
      <c r="C138" s="63"/>
      <c r="D138" s="64">
        <f>IF(Checklist48[[#This Row],[SGUID]]="",IF(Checklist48[[#This Row],[SSGUID]]="",0,1),1)</f>
        <v>0</v>
      </c>
      <c r="E138" s="63" t="s">
        <v>674</v>
      </c>
      <c r="F138" s="66" t="str">
        <f>_xlfn.IFNA(Checklist48[[#This Row],[RelatedPQ]],"NA")</f>
        <v>NA</v>
      </c>
      <c r="G138" s="63" t="e">
        <f>IF(Checklist48[[#This Row],[PIGUID]]="","",INDEX(S2PQ_relational[],MATCH(Checklist48[[#This Row],[PIGUID&amp;NO]],S2PQ_relational[PIGUID &amp; "NO"],0),2))</f>
        <v>#N/A</v>
      </c>
      <c r="H138" s="66" t="str">
        <f>Checklist48[[#This Row],[PIGUID]]&amp;"NO"</f>
        <v>5g8L8Yv6zcuFjeWVlU8YiLNO</v>
      </c>
      <c r="I138" s="66" t="b">
        <f>IF(Checklist48[[#This Row],[PIGUID]]="","",INDEX(PIs[NA Exempt],MATCH(Checklist48[[#This Row],[PIGUID]],PIs[GUID],0),1))</f>
        <v>0</v>
      </c>
      <c r="J138" s="63" t="str">
        <f>IF(Checklist48[[#This Row],[SGUID]]="",IF(Checklist48[[#This Row],[SSGUID]]="",IF(Checklist48[[#This Row],[PIGUID]]="","",INDEX(PIs[[Column1]:[SS]],MATCH(Checklist48[[#This Row],[PIGUID]],PIs[GUID],0),2)),INDEX(PIs[[Column1]:[SS]],MATCH(Checklist48[[#This Row],[SSGUID]],PIs[SSGUID],0),18)),INDEX(PIs[[Column1]:[SS]],MATCH(Checklist48[[#This Row],[SGUID]],PIs[SGUID],0),14))</f>
        <v>FO 07.04.07</v>
      </c>
      <c r="K138" s="63" t="str">
        <f>IF(Checklist48[[#This Row],[SGUID]]="",IF(Checklist48[[#This Row],[SSGUID]]="",IF(Checklist48[[#This Row],[PIGUID]]="","",INDEX(PIs[[Column1]:[SS]],MATCH(Checklist48[[#This Row],[PIGUID]],PIs[GUID],0),4)),INDEX(PIs[[Column1]:[Ssbody]],MATCH(Checklist48[[#This Row],[SSGUID]],PIs[SSGUID],0),19)),INDEX(PIs[[Column1]:[SS]],MATCH(Checklist48[[#This Row],[SGUID]],PIs[SGUID],0),15))</f>
        <v>Les installations nécessaires au traitement de la contamination d’un opérateur sont en place.</v>
      </c>
      <c r="L138" s="63" t="str">
        <f>IF(Checklist48[[#This Row],[SGUID]]="",IF(Checklist48[[#This Row],[SSGUID]]="",INDEX(PIs[[Column1]:[SS]],MATCH(Checklist48[[#This Row],[PIGUID]],PIs[GUID],0),6),""),"")</f>
        <v>Tous les entrepôts de produits phytopharmaceutiques (PPP)/d’agents chimiques et toutes les zones de remplissage/mélange présentes sur l’exploitation doivent être équipées de rince-œils, d’une source d’eau propre à proximité de la zone de travail et d’un kit de premiers secours contenant le matériel de premiers secours adapté.</v>
      </c>
      <c r="M138" s="63" t="str">
        <f>IF(Checklist48[[#This Row],[SSGUID]]="",IF(Checklist48[[#This Row],[PIGUID]]="","",INDEX(PIs[[Column1]:[SS]],MATCH(Checklist48[[#This Row],[PIGUID]],PIs[GUID],0),8)),"")</f>
        <v>Exigence Mineure</v>
      </c>
      <c r="N138" s="22"/>
      <c r="O138" s="22"/>
      <c r="P138" s="63" t="str">
        <f>IF(Checklist48[[#This Row],[ifna]]="NA","",IF(Checklist48[[#This Row],[RelatedPQ]]=0,"",IF(Checklist48[[#This Row],[RelatedPQ]]="","",IF((INDEX(S2PQ_relational[],MATCH(Checklist48[[#This Row],[PIGUID&amp;NO]],S2PQ_relational[PIGUID &amp; "NO"],0),1))=Checklist48[[#This Row],[PIGUID]],"Non applicable",""))))</f>
        <v/>
      </c>
      <c r="Q138" s="63" t="str">
        <f>IF(Checklist48[[#This Row],[N/A]]="Non applicable",INDEX(S2PQ[[Questions de l’étape 2]:[Justification]],MATCH(Checklist48[[#This Row],[RelatedPQ]],S2PQ[S2PQGUID],0),3),"")</f>
        <v/>
      </c>
      <c r="R138" s="22"/>
    </row>
    <row r="139" spans="2:18" ht="56.25" x14ac:dyDescent="0.25">
      <c r="B139" s="63"/>
      <c r="C139" s="63" t="s">
        <v>169</v>
      </c>
      <c r="D139" s="64">
        <f>IF(Checklist48[[#This Row],[SGUID]]="",IF(Checklist48[[#This Row],[SSGUID]]="",0,1),1)</f>
        <v>1</v>
      </c>
      <c r="E139" s="63"/>
      <c r="F139" s="66" t="str">
        <f>_xlfn.IFNA(Checklist48[[#This Row],[RelatedPQ]],"NA")</f>
        <v/>
      </c>
      <c r="G139" s="63" t="str">
        <f>IF(Checklist48[[#This Row],[PIGUID]]="","",INDEX(S2PQ_relational[],MATCH(Checklist48[[#This Row],[PIGUID&amp;NO]],S2PQ_relational[PIGUID &amp; "NO"],0),2))</f>
        <v/>
      </c>
      <c r="H139" s="66" t="str">
        <f>Checklist48[[#This Row],[PIGUID]]&amp;"NO"</f>
        <v>NO</v>
      </c>
      <c r="I139" s="66" t="str">
        <f>IF(Checklist48[[#This Row],[PIGUID]]="","",INDEX(PIs[NA Exempt],MATCH(Checklist48[[#This Row],[PIGUID]],PIs[GUID],0),1))</f>
        <v/>
      </c>
      <c r="J139" s="63" t="str">
        <f>IF(Checklist48[[#This Row],[SGUID]]="",IF(Checklist48[[#This Row],[SSGUID]]="",IF(Checklist48[[#This Row],[PIGUID]]="","",INDEX(PIs[[Column1]:[SS]],MATCH(Checklist48[[#This Row],[PIGUID]],PIs[GUID],0),2)),INDEX(PIs[[Column1]:[SS]],MATCH(Checklist48[[#This Row],[SSGUID]],PIs[SSGUID],0),18)),INDEX(PIs[[Column1]:[SS]],MATCH(Checklist48[[#This Row],[SGUID]],PIs[SGUID],0),14))</f>
        <v>FO 07.05 Manipulation des produits phytopharmaceutiques</v>
      </c>
      <c r="K139" s="63" t="str">
        <f>IF(Checklist48[[#This Row],[SGUID]]="",IF(Checklist48[[#This Row],[SSGUID]]="",IF(Checklist48[[#This Row],[PIGUID]]="","",INDEX(PIs[[Column1]:[SS]],MATCH(Checklist48[[#This Row],[PIGUID]],PIs[GUID],0),4)),INDEX(PIs[[Column1]:[Ssbody]],MATCH(Checklist48[[#This Row],[SSGUID]],PIs[SSGUID],0),19)),INDEX(PIs[[Column1]:[SS]],MATCH(Checklist48[[#This Row],[SGUID]],PIs[SGUID],0),15))</f>
        <v>-</v>
      </c>
      <c r="L139" s="63" t="str">
        <f>IF(Checklist48[[#This Row],[SGUID]]="",IF(Checklist48[[#This Row],[SSGUID]]="",INDEX(PIs[[Column1]:[SS]],MATCH(Checklist48[[#This Row],[PIGUID]],PIs[GUID],0),6),""),"")</f>
        <v/>
      </c>
      <c r="M139" s="63" t="str">
        <f>IF(Checklist48[[#This Row],[SSGUID]]="",IF(Checklist48[[#This Row],[PIGUID]]="","",INDEX(PIs[[Column1]:[SS]],MATCH(Checklist48[[#This Row],[PIGUID]],PIs[GUID],0),8)),"")</f>
        <v/>
      </c>
      <c r="N139" s="22"/>
      <c r="O139" s="22"/>
      <c r="P139" s="63" t="str">
        <f>IF(Checklist48[[#This Row],[ifna]]="NA","",IF(Checklist48[[#This Row],[RelatedPQ]]=0,"",IF(Checklist48[[#This Row],[RelatedPQ]]="","",IF((INDEX(S2PQ_relational[],MATCH(Checklist48[[#This Row],[PIGUID&amp;NO]],S2PQ_relational[PIGUID &amp; "NO"],0),1))=Checklist48[[#This Row],[PIGUID]],"Non applicable",""))))</f>
        <v/>
      </c>
      <c r="Q139" s="63" t="str">
        <f>IF(Checklist48[[#This Row],[N/A]]="Non applicable",INDEX(S2PQ[[Questions de l’étape 2]:[Justification]],MATCH(Checklist48[[#This Row],[RelatedPQ]],S2PQ[S2PQGUID],0),3),"")</f>
        <v/>
      </c>
      <c r="R139" s="22"/>
    </row>
    <row r="140" spans="2:18" ht="180" x14ac:dyDescent="0.25">
      <c r="B140" s="63"/>
      <c r="C140" s="63"/>
      <c r="D140" s="64">
        <f>IF(Checklist48[[#This Row],[SGUID]]="",IF(Checklist48[[#This Row],[SSGUID]]="",0,1),1)</f>
        <v>0</v>
      </c>
      <c r="E140" s="63" t="s">
        <v>656</v>
      </c>
      <c r="F140" s="66" t="str">
        <f>_xlfn.IFNA(Checklist48[[#This Row],[RelatedPQ]],"NA")</f>
        <v>NA</v>
      </c>
      <c r="G140" s="63" t="e">
        <f>IF(Checklist48[[#This Row],[PIGUID]]="","",INDEX(S2PQ_relational[],MATCH(Checklist48[[#This Row],[PIGUID&amp;NO]],S2PQ_relational[PIGUID &amp; "NO"],0),2))</f>
        <v>#N/A</v>
      </c>
      <c r="H140" s="66" t="str">
        <f>Checklist48[[#This Row],[PIGUID]]&amp;"NO"</f>
        <v>3F5wfmk1zAArbWYWlPKu9RNO</v>
      </c>
      <c r="I140" s="66" t="b">
        <f>IF(Checklist48[[#This Row],[PIGUID]]="","",INDEX(PIs[NA Exempt],MATCH(Checklist48[[#This Row],[PIGUID]],PIs[GUID],0),1))</f>
        <v>0</v>
      </c>
      <c r="J140" s="63" t="str">
        <f>IF(Checklist48[[#This Row],[SGUID]]="",IF(Checklist48[[#This Row],[SSGUID]]="",IF(Checklist48[[#This Row],[PIGUID]]="","",INDEX(PIs[[Column1]:[SS]],MATCH(Checklist48[[#This Row],[PIGUID]],PIs[GUID],0),2)),INDEX(PIs[[Column1]:[SS]],MATCH(Checklist48[[#This Row],[SSGUID]],PIs[SSGUID],0),18)),INDEX(PIs[[Column1]:[SS]],MATCH(Checklist48[[#This Row],[SGUID]],PIs[SGUID],0),14))</f>
        <v>FO 07.05.01</v>
      </c>
      <c r="K140" s="63"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exposés aux produits phytopharmaceutiques (PPP) applicables ont accès à des examens médicaux en fonction de l’évaluation des risques ou du niveau d’exposition et de toxicité des produits.</v>
      </c>
      <c r="L140" s="63" t="str">
        <f>IF(Checklist48[[#This Row],[SGUID]]="",IF(Checklist48[[#This Row],[SSGUID]]="",INDEX(PIs[[Column1]:[SS]],MATCH(Checklist48[[#This Row],[PIGUID]],PIs[GUID],0),6),""),"")</f>
        <v>Le producteur doit fournir aux travailleurs en contact avec les PPP la possibilité de passer une visite médicale tous les ans ou selon une périodicité définie par l’évaluation des risques pour la santé et la sécurité des travailleurs. Ces visites médicales doivent préserver la confidentialité des informations à caractère personnel. L’évaluation des risques doit répertorier l’exposition chimique spécifique justifiant la visite médicale. Lorsque des visites médicales sont déjà prévues par l’intermédiaire de programmes publics destinés aux travailleurs agricoles ou d’autres dispositifs, l’évaluation des risques peut considérer que la prise en charge médicale des travailleurs très exposés est déjà en place. Les travailleurs doivent être informés des modalités d’accès à ces services médicaux.</v>
      </c>
      <c r="M140" s="63" t="str">
        <f>IF(Checklist48[[#This Row],[SSGUID]]="",IF(Checklist48[[#This Row],[PIGUID]]="","",INDEX(PIs[[Column1]:[SS]],MATCH(Checklist48[[#This Row],[PIGUID]],PIs[GUID],0),8)),"")</f>
        <v>Exigence Majeure</v>
      </c>
      <c r="N140" s="22"/>
      <c r="O140" s="22"/>
      <c r="P140" s="63" t="str">
        <f>IF(Checklist48[[#This Row],[ifna]]="NA","",IF(Checklist48[[#This Row],[RelatedPQ]]=0,"",IF(Checklist48[[#This Row],[RelatedPQ]]="","",IF((INDEX(S2PQ_relational[],MATCH(Checklist48[[#This Row],[PIGUID&amp;NO]],S2PQ_relational[PIGUID &amp; "NO"],0),1))=Checklist48[[#This Row],[PIGUID]],"Non applicable",""))))</f>
        <v/>
      </c>
      <c r="Q140" s="63" t="str">
        <f>IF(Checklist48[[#This Row],[N/A]]="Non applicable",INDEX(S2PQ[[Questions de l’étape 2]:[Justification]],MATCH(Checklist48[[#This Row],[RelatedPQ]],S2PQ[S2PQGUID],0),3),"")</f>
        <v/>
      </c>
      <c r="R140" s="22"/>
    </row>
    <row r="141" spans="2:18" ht="168.75" x14ac:dyDescent="0.25">
      <c r="B141" s="63"/>
      <c r="C141" s="63"/>
      <c r="D141" s="64">
        <f>IF(Checklist48[[#This Row],[SGUID]]="",IF(Checklist48[[#This Row],[SSGUID]]="",0,1),1)</f>
        <v>0</v>
      </c>
      <c r="E141" s="63" t="s">
        <v>662</v>
      </c>
      <c r="F141" s="66" t="str">
        <f>_xlfn.IFNA(Checklist48[[#This Row],[RelatedPQ]],"NA")</f>
        <v>NA</v>
      </c>
      <c r="G141" s="63" t="e">
        <f>IF(Checklist48[[#This Row],[PIGUID]]="","",INDEX(S2PQ_relational[],MATCH(Checklist48[[#This Row],[PIGUID&amp;NO]],S2PQ_relational[PIGUID &amp; "NO"],0),2))</f>
        <v>#N/A</v>
      </c>
      <c r="H141" s="66" t="str">
        <f>Checklist48[[#This Row],[PIGUID]]&amp;"NO"</f>
        <v>3ebLYGBPEs54Qayv6G7dKBNO</v>
      </c>
      <c r="I141" s="66" t="b">
        <f>IF(Checklist48[[#This Row],[PIGUID]]="","",INDEX(PIs[NA Exempt],MATCH(Checklist48[[#This Row],[PIGUID]],PIs[GUID],0),1))</f>
        <v>0</v>
      </c>
      <c r="J141" s="63" t="str">
        <f>IF(Checklist48[[#This Row],[SGUID]]="",IF(Checklist48[[#This Row],[SSGUID]]="",IF(Checklist48[[#This Row],[PIGUID]]="","",INDEX(PIs[[Column1]:[SS]],MATCH(Checklist48[[#This Row],[PIGUID]],PIs[GUID],0),2)),INDEX(PIs[[Column1]:[SS]],MATCH(Checklist48[[#This Row],[SSGUID]],PIs[SSGUID],0),18)),INDEX(PIs[[Column1]:[SS]],MATCH(Checklist48[[#This Row],[SGUID]],PIs[SGUID],0),14))</f>
        <v>FO 07.05.02</v>
      </c>
      <c r="K141" s="63"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possède des procédures dûment documentées précisant les délais de retour après application d’un produit phytopharmaceutique (PPP).</v>
      </c>
      <c r="L141" s="63" t="str">
        <f>IF(Checklist48[[#This Row],[SGUID]]="",IF(Checklist48[[#This Row],[SSGUID]]="",INDEX(PIs[[Column1]:[SS]],MATCH(Checklist48[[#This Row],[PIGUID]],PIs[GUID],0),6),""),"")</f>
        <v>Des procédures claires, dûment documentées, doivent s’appuyer sur les instructions des étiquettes des PPP pour définir les délais de retour après application des PPP sur les cultures (procédure opérationnelle standard indiquant le début et la fin des délais (jours/heures), panneaux sur place, modalités de retour, motifs de dérogation, équipements et temps nécessaires sur place, etc.). Une attention particulière doit être accordée aux travailleurs les plus vulnérables, par ex., les personnes mineures et les travailleuses enceintes ou allaitantes.
Quand aucun délai de retour n’est indiqué, le retour ne doit pas avoir lieu avant que les substances chimiques aient séché sur les cultures.</v>
      </c>
      <c r="M141" s="63" t="str">
        <f>IF(Checklist48[[#This Row],[SSGUID]]="",IF(Checklist48[[#This Row],[PIGUID]]="","",INDEX(PIs[[Column1]:[SS]],MATCH(Checklist48[[#This Row],[PIGUID]],PIs[GUID],0),8)),"")</f>
        <v>Exigence Majeure</v>
      </c>
      <c r="N141" s="22"/>
      <c r="O141" s="22"/>
      <c r="P141" s="63" t="str">
        <f>IF(Checklist48[[#This Row],[ifna]]="NA","",IF(Checklist48[[#This Row],[RelatedPQ]]=0,"",IF(Checklist48[[#This Row],[RelatedPQ]]="","",IF((INDEX(S2PQ_relational[],MATCH(Checklist48[[#This Row],[PIGUID&amp;NO]],S2PQ_relational[PIGUID &amp; "NO"],0),1))=Checklist48[[#This Row],[PIGUID]],"Non applicable",""))))</f>
        <v/>
      </c>
      <c r="Q141" s="63" t="str">
        <f>IF(Checklist48[[#This Row],[N/A]]="Non applicable",INDEX(S2PQ[[Questions de l’étape 2]:[Justification]],MATCH(Checklist48[[#This Row],[RelatedPQ]],S2PQ[S2PQGUID],0),3),"")</f>
        <v/>
      </c>
      <c r="R141" s="22"/>
    </row>
    <row r="142" spans="2:18" ht="45" x14ac:dyDescent="0.25">
      <c r="B142" s="63"/>
      <c r="C142" s="63"/>
      <c r="D142" s="64">
        <f>IF(Checklist48[[#This Row],[SGUID]]="",IF(Checklist48[[#This Row],[SSGUID]]="",0,1),1)</f>
        <v>0</v>
      </c>
      <c r="E142" s="63" t="s">
        <v>163</v>
      </c>
      <c r="F142" s="66" t="str">
        <f>_xlfn.IFNA(Checklist48[[#This Row],[RelatedPQ]],"NA")</f>
        <v>NA</v>
      </c>
      <c r="G142" s="63" t="e">
        <f>IF(Checklist48[[#This Row],[PIGUID]]="","",INDEX(S2PQ_relational[],MATCH(Checklist48[[#This Row],[PIGUID&amp;NO]],S2PQ_relational[PIGUID &amp; "NO"],0),2))</f>
        <v>#N/A</v>
      </c>
      <c r="H142" s="66" t="str">
        <f>Checklist48[[#This Row],[PIGUID]]&amp;"NO"</f>
        <v>5gpVd4rImtHIyfVoyqcNVONO</v>
      </c>
      <c r="I142" s="66" t="b">
        <f>IF(Checklist48[[#This Row],[PIGUID]]="","",INDEX(PIs[NA Exempt],MATCH(Checklist48[[#This Row],[PIGUID]],PIs[GUID],0),1))</f>
        <v>0</v>
      </c>
      <c r="J142" s="63" t="str">
        <f>IF(Checklist48[[#This Row],[SGUID]]="",IF(Checklist48[[#This Row],[SSGUID]]="",IF(Checklist48[[#This Row],[PIGUID]]="","",INDEX(PIs[[Column1]:[SS]],MATCH(Checklist48[[#This Row],[PIGUID]],PIs[GUID],0),2)),INDEX(PIs[[Column1]:[SS]],MATCH(Checklist48[[#This Row],[SSGUID]],PIs[SSGUID],0),18)),INDEX(PIs[[Column1]:[SS]],MATCH(Checklist48[[#This Row],[SGUID]],PIs[SGUID],0),14))</f>
        <v>FO 07.05.03</v>
      </c>
      <c r="K142"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transportés d’un site de production à un autre de manière sûre et sécurisée.</v>
      </c>
      <c r="L142" s="63" t="str">
        <f>IF(Checklist48[[#This Row],[SGUID]]="",IF(Checklist48[[#This Row],[SSGUID]]="",INDEX(PIs[[Column1]:[SS]],MATCH(Checklist48[[#This Row],[PIGUID]],PIs[GUID],0),6),""),"")</f>
        <v>Le producteur doit faire en sorte que les PPP soient transportés de manière à limiter les risques pour l’environnement ou la santé des travailleurs, en appliquant les bonnes pratiques du secteur.</v>
      </c>
      <c r="M142" s="63" t="str">
        <f>IF(Checklist48[[#This Row],[SSGUID]]="",IF(Checklist48[[#This Row],[PIGUID]]="","",INDEX(PIs[[Column1]:[SS]],MATCH(Checklist48[[#This Row],[PIGUID]],PIs[GUID],0),8)),"")</f>
        <v>Exigence Mineure</v>
      </c>
      <c r="N142" s="22"/>
      <c r="O142" s="22"/>
      <c r="P142" s="63" t="str">
        <f>IF(Checklist48[[#This Row],[ifna]]="NA","",IF(Checklist48[[#This Row],[RelatedPQ]]=0,"",IF(Checklist48[[#This Row],[RelatedPQ]]="","",IF((INDEX(S2PQ_relational[],MATCH(Checklist48[[#This Row],[PIGUID&amp;NO]],S2PQ_relational[PIGUID &amp; "NO"],0),1))=Checklist48[[#This Row],[PIGUID]],"Non applicable",""))))</f>
        <v/>
      </c>
      <c r="Q142" s="63" t="str">
        <f>IF(Checklist48[[#This Row],[N/A]]="Non applicable",INDEX(S2PQ[[Questions de l’étape 2]:[Justification]],MATCH(Checklist48[[#This Row],[RelatedPQ]],S2PQ[S2PQGUID],0),3),"")</f>
        <v/>
      </c>
      <c r="R142" s="22"/>
    </row>
    <row r="143" spans="2:18" ht="45" x14ac:dyDescent="0.25">
      <c r="B143" s="63"/>
      <c r="C143" s="63"/>
      <c r="D143" s="64">
        <f>IF(Checklist48[[#This Row],[SGUID]]="",IF(Checklist48[[#This Row],[SSGUID]]="",0,1),1)</f>
        <v>0</v>
      </c>
      <c r="E143" s="63" t="s">
        <v>631</v>
      </c>
      <c r="F143" s="66" t="str">
        <f>_xlfn.IFNA(Checklist48[[#This Row],[RelatedPQ]],"NA")</f>
        <v>NA</v>
      </c>
      <c r="G143" s="63" t="e">
        <f>IF(Checklist48[[#This Row],[PIGUID]]="","",INDEX(S2PQ_relational[],MATCH(Checklist48[[#This Row],[PIGUID&amp;NO]],S2PQ_relational[PIGUID &amp; "NO"],0),2))</f>
        <v>#N/A</v>
      </c>
      <c r="H143" s="66" t="str">
        <f>Checklist48[[#This Row],[PIGUID]]&amp;"NO"</f>
        <v>6GD9zqi1cCUgRFhygYCirxNO</v>
      </c>
      <c r="I143" s="66" t="b">
        <f>IF(Checklist48[[#This Row],[PIGUID]]="","",INDEX(PIs[NA Exempt],MATCH(Checklist48[[#This Row],[PIGUID]],PIs[GUID],0),1))</f>
        <v>0</v>
      </c>
      <c r="J143" s="63" t="str">
        <f>IF(Checklist48[[#This Row],[SGUID]]="",IF(Checklist48[[#This Row],[SSGUID]]="",IF(Checklist48[[#This Row],[PIGUID]]="","",INDEX(PIs[[Column1]:[SS]],MATCH(Checklist48[[#This Row],[PIGUID]],PIs[GUID],0),2)),INDEX(PIs[[Column1]:[SS]],MATCH(Checklist48[[#This Row],[SSGUID]],PIs[SSGUID],0),18)),INDEX(PIs[[Column1]:[SS]],MATCH(Checklist48[[#This Row],[SGUID]],PIs[SGUID],0),14))</f>
        <v>FO 07.05.04</v>
      </c>
      <c r="K143"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mélangés et manipulés en suivant les instructions de l’étiquette du produit.</v>
      </c>
      <c r="L143" s="63" t="str">
        <f>IF(Checklist48[[#This Row],[SGUID]]="",IF(Checklist48[[#This Row],[SSGUID]]="",INDEX(PIs[[Column1]:[SS]],MATCH(Checklist48[[#This Row],[PIGUID]],PIs[GUID],0),6),""),"")</f>
        <v>Le matériel de mesure à disposition doit être adapté au mélange de PPP, et les procédures de manipulation et de remplissage doivent être appliquées correctement.</v>
      </c>
      <c r="M143" s="63" t="str">
        <f>IF(Checklist48[[#This Row],[SSGUID]]="",IF(Checklist48[[#This Row],[PIGUID]]="","",INDEX(PIs[[Column1]:[SS]],MATCH(Checklist48[[#This Row],[PIGUID]],PIs[GUID],0),8)),"")</f>
        <v>Exigence Majeure</v>
      </c>
      <c r="N143" s="22"/>
      <c r="O143" s="22"/>
      <c r="P143" s="63" t="str">
        <f>IF(Checklist48[[#This Row],[ifna]]="NA","",IF(Checklist48[[#This Row],[RelatedPQ]]=0,"",IF(Checklist48[[#This Row],[RelatedPQ]]="","",IF((INDEX(S2PQ_relational[],MATCH(Checklist48[[#This Row],[PIGUID&amp;NO]],S2PQ_relational[PIGUID &amp; "NO"],0),1))=Checklist48[[#This Row],[PIGUID]],"Non applicable",""))))</f>
        <v/>
      </c>
      <c r="Q143" s="63" t="str">
        <f>IF(Checklist48[[#This Row],[N/A]]="Non applicable",INDEX(S2PQ[[Questions de l’étape 2]:[Justification]],MATCH(Checklist48[[#This Row],[RelatedPQ]],S2PQ[S2PQGUID],0),3),"")</f>
        <v/>
      </c>
      <c r="R143" s="22"/>
    </row>
    <row r="144" spans="2:18" ht="56.25" x14ac:dyDescent="0.25">
      <c r="B144" s="63"/>
      <c r="C144" s="63" t="s">
        <v>136</v>
      </c>
      <c r="D144" s="64">
        <f>IF(Checklist48[[#This Row],[SGUID]]="",IF(Checklist48[[#This Row],[SSGUID]]="",0,1),1)</f>
        <v>1</v>
      </c>
      <c r="E144" s="63"/>
      <c r="F144" s="66" t="str">
        <f>_xlfn.IFNA(Checklist48[[#This Row],[RelatedPQ]],"NA")</f>
        <v/>
      </c>
      <c r="G144" s="63" t="str">
        <f>IF(Checklist48[[#This Row],[PIGUID]]="","",INDEX(S2PQ_relational[],MATCH(Checklist48[[#This Row],[PIGUID&amp;NO]],S2PQ_relational[PIGUID &amp; "NO"],0),2))</f>
        <v/>
      </c>
      <c r="H144" s="66" t="str">
        <f>Checklist48[[#This Row],[PIGUID]]&amp;"NO"</f>
        <v>NO</v>
      </c>
      <c r="I144" s="66" t="str">
        <f>IF(Checklist48[[#This Row],[PIGUID]]="","",INDEX(PIs[NA Exempt],MATCH(Checklist48[[#This Row],[PIGUID]],PIs[GUID],0),1))</f>
        <v/>
      </c>
      <c r="J144" s="63" t="str">
        <f>IF(Checklist48[[#This Row],[SGUID]]="",IF(Checklist48[[#This Row],[SSGUID]]="",IF(Checklist48[[#This Row],[PIGUID]]="","",INDEX(PIs[[Column1]:[SS]],MATCH(Checklist48[[#This Row],[PIGUID]],PIs[GUID],0),2)),INDEX(PIs[[Column1]:[SS]],MATCH(Checklist48[[#This Row],[SSGUID]],PIs[SSGUID],0),18)),INDEX(PIs[[Column1]:[SS]],MATCH(Checklist48[[#This Row],[SGUID]],PIs[SGUID],0),14))</f>
        <v>FO 07.06 Conteneurs de produits phytopharmaceutiques vides</v>
      </c>
      <c r="K144" s="63" t="str">
        <f>IF(Checklist48[[#This Row],[SGUID]]="",IF(Checklist48[[#This Row],[SSGUID]]="",IF(Checklist48[[#This Row],[PIGUID]]="","",INDEX(PIs[[Column1]:[SS]],MATCH(Checklist48[[#This Row],[PIGUID]],PIs[GUID],0),4)),INDEX(PIs[[Column1]:[Ssbody]],MATCH(Checklist48[[#This Row],[SSGUID]],PIs[SSGUID],0),19)),INDEX(PIs[[Column1]:[SS]],MATCH(Checklist48[[#This Row],[SGUID]],PIs[SGUID],0),15))</f>
        <v>-</v>
      </c>
      <c r="L144" s="63" t="str">
        <f>IF(Checklist48[[#This Row],[SGUID]]="",IF(Checklist48[[#This Row],[SSGUID]]="",INDEX(PIs[[Column1]:[SS]],MATCH(Checklist48[[#This Row],[PIGUID]],PIs[GUID],0),6),""),"")</f>
        <v/>
      </c>
      <c r="M144" s="63" t="str">
        <f>IF(Checklist48[[#This Row],[SSGUID]]="",IF(Checklist48[[#This Row],[PIGUID]]="","",INDEX(PIs[[Column1]:[SS]],MATCH(Checklist48[[#This Row],[PIGUID]],PIs[GUID],0),8)),"")</f>
        <v/>
      </c>
      <c r="N144" s="22"/>
      <c r="O144" s="22"/>
      <c r="P144" s="63" t="str">
        <f>IF(Checklist48[[#This Row],[ifna]]="NA","",IF(Checklist48[[#This Row],[RelatedPQ]]=0,"",IF(Checklist48[[#This Row],[RelatedPQ]]="","",IF((INDEX(S2PQ_relational[],MATCH(Checklist48[[#This Row],[PIGUID&amp;NO]],S2PQ_relational[PIGUID &amp; "NO"],0),1))=Checklist48[[#This Row],[PIGUID]],"Non applicable",""))))</f>
        <v/>
      </c>
      <c r="Q144" s="63" t="str">
        <f>IF(Checklist48[[#This Row],[N/A]]="Non applicable",INDEX(S2PQ[[Questions de l’étape 2]:[Justification]],MATCH(Checklist48[[#This Row],[RelatedPQ]],S2PQ[S2PQGUID],0),3),"")</f>
        <v/>
      </c>
      <c r="R144" s="22"/>
    </row>
    <row r="145" spans="2:18" ht="180" x14ac:dyDescent="0.25">
      <c r="B145" s="63"/>
      <c r="C145" s="63"/>
      <c r="D145" s="64">
        <f>IF(Checklist48[[#This Row],[SGUID]]="",IF(Checklist48[[#This Row],[SSGUID]]="",0,1),1)</f>
        <v>0</v>
      </c>
      <c r="E145" s="63" t="s">
        <v>751</v>
      </c>
      <c r="F145" s="66" t="str">
        <f>_xlfn.IFNA(Checklist48[[#This Row],[RelatedPQ]],"NA")</f>
        <v>NA</v>
      </c>
      <c r="G145" s="63" t="e">
        <f>IF(Checklist48[[#This Row],[PIGUID]]="","",INDEX(S2PQ_relational[],MATCH(Checklist48[[#This Row],[PIGUID&amp;NO]],S2PQ_relational[PIGUID &amp; "NO"],0),2))</f>
        <v>#N/A</v>
      </c>
      <c r="H145" s="66" t="str">
        <f>Checklist48[[#This Row],[PIGUID]]&amp;"NO"</f>
        <v>6WR3u7wtuJvfHf6Z9rNIgNO</v>
      </c>
      <c r="I145" s="66" t="b">
        <f>IF(Checklist48[[#This Row],[PIGUID]]="","",INDEX(PIs[NA Exempt],MATCH(Checklist48[[#This Row],[PIGUID]],PIs[GUID],0),1))</f>
        <v>0</v>
      </c>
      <c r="J145" s="63" t="str">
        <f>IF(Checklist48[[#This Row],[SGUID]]="",IF(Checklist48[[#This Row],[SSGUID]]="",IF(Checklist48[[#This Row],[PIGUID]]="","",INDEX(PIs[[Column1]:[SS]],MATCH(Checklist48[[#This Row],[PIGUID]],PIs[GUID],0),2)),INDEX(PIs[[Column1]:[SS]],MATCH(Checklist48[[#This Row],[SSGUID]],PIs[SSGUID],0),18)),INDEX(PIs[[Column1]:[SS]],MATCH(Checklist48[[#This Row],[SGUID]],PIs[SGUID],0),14))</f>
        <v>FO 07.06.01</v>
      </c>
      <c r="K145" s="63"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vides de produits phytopharmaceutiques (PPP) sont nettoyés trois fois à l’eau avant stockage et élimination, et l’eau de nettoyage est éliminée de façon à réduire les risques pour l’environnement.</v>
      </c>
      <c r="L145" s="63" t="str">
        <f>IF(Checklist48[[#This Row],[SGUID]]="",IF(Checklist48[[#This Row],[SSGUID]]="",INDEX(PIs[[Column1]:[SS]],MATCH(Checklist48[[#This Row],[PIGUID]],PIs[GUID],0),6),""),"")</f>
        <v>Des appareils de nettoyage haute pression destinés aux conteneurs de PPP sont installés sur les équipements d’application des PPP. Si ce n’est pas le cas, il doit exister des instructions dûment documentées stipulant que chaque conteneur doit être nettoyé à l’eau au moins trois fois avant son élimination.
Que ce soit en utilisant un dispositif de manutention des conteneurs ou en suivant la procédure écrite à l’intention des opérateurs du matériel d’application, les eaux de nettoyage des conteneurs de PPP vides doivent toujours être reversées dans le réservoir du matériel d’application lors du mélange, ou éliminées de sorte à ne pas nuire à la sécurité des travailleurs ou à l’environnement.</v>
      </c>
      <c r="M145" s="63" t="str">
        <f>IF(Checklist48[[#This Row],[SSGUID]]="",IF(Checklist48[[#This Row],[PIGUID]]="","",INDEX(PIs[[Column1]:[SS]],MATCH(Checklist48[[#This Row],[PIGUID]],PIs[GUID],0),8)),"")</f>
        <v>Exigence Majeure</v>
      </c>
      <c r="N145" s="22"/>
      <c r="O145" s="22"/>
      <c r="P145" s="63" t="str">
        <f>IF(Checklist48[[#This Row],[ifna]]="NA","",IF(Checklist48[[#This Row],[RelatedPQ]]=0,"",IF(Checklist48[[#This Row],[RelatedPQ]]="","",IF((INDEX(S2PQ_relational[],MATCH(Checklist48[[#This Row],[PIGUID&amp;NO]],S2PQ_relational[PIGUID &amp; "NO"],0),1))=Checklist48[[#This Row],[PIGUID]],"Non applicable",""))))</f>
        <v/>
      </c>
      <c r="Q145" s="63" t="str">
        <f>IF(Checklist48[[#This Row],[N/A]]="Non applicable",INDEX(S2PQ[[Questions de l’étape 2]:[Justification]],MATCH(Checklist48[[#This Row],[RelatedPQ]],S2PQ[S2PQGUID],0),3),"")</f>
        <v/>
      </c>
      <c r="R145" s="22"/>
    </row>
    <row r="146" spans="2:18" ht="90" x14ac:dyDescent="0.25">
      <c r="B146" s="63"/>
      <c r="C146" s="63"/>
      <c r="D146" s="64">
        <f>IF(Checklist48[[#This Row],[SGUID]]="",IF(Checklist48[[#This Row],[SSGUID]]="",0,1),1)</f>
        <v>0</v>
      </c>
      <c r="E146" s="63" t="s">
        <v>733</v>
      </c>
      <c r="F146" s="66" t="str">
        <f>_xlfn.IFNA(Checklist48[[#This Row],[RelatedPQ]],"NA")</f>
        <v>NA</v>
      </c>
      <c r="G146" s="63" t="e">
        <f>IF(Checklist48[[#This Row],[PIGUID]]="","",INDEX(S2PQ_relational[],MATCH(Checklist48[[#This Row],[PIGUID&amp;NO]],S2PQ_relational[PIGUID &amp; "NO"],0),2))</f>
        <v>#N/A</v>
      </c>
      <c r="H146" s="66" t="str">
        <f>Checklist48[[#This Row],[PIGUID]]&amp;"NO"</f>
        <v>3ToajmpVrhj5TXiCLEnKzdNO</v>
      </c>
      <c r="I146" s="66" t="b">
        <f>IF(Checklist48[[#This Row],[PIGUID]]="","",INDEX(PIs[NA Exempt],MATCH(Checklist48[[#This Row],[PIGUID]],PIs[GUID],0),1))</f>
        <v>0</v>
      </c>
      <c r="J146" s="63" t="str">
        <f>IF(Checklist48[[#This Row],[SGUID]]="",IF(Checklist48[[#This Row],[SSGUID]]="",IF(Checklist48[[#This Row],[PIGUID]]="","",INDEX(PIs[[Column1]:[SS]],MATCH(Checklist48[[#This Row],[PIGUID]],PIs[GUID],0),2)),INDEX(PIs[[Column1]:[SS]],MATCH(Checklist48[[#This Row],[SSGUID]],PIs[SSGUID],0),18)),INDEX(PIs[[Column1]:[SS]],MATCH(Checklist48[[#This Row],[SGUID]],PIs[SGUID],0),14))</f>
        <v>FO 07.06.02</v>
      </c>
      <c r="K146" s="63" t="str">
        <f>IF(Checklist48[[#This Row],[SGUID]]="",IF(Checklist48[[#This Row],[SSGUID]]="",IF(Checklist48[[#This Row],[PIGUID]]="","",INDEX(PIs[[Column1]:[SS]],MATCH(Checklist48[[#This Row],[PIGUID]],PIs[GUID],0),4)),INDEX(PIs[[Column1]:[Ssbody]],MATCH(Checklist48[[#This Row],[SSGUID]],PIs[SSGUID],0),19)),INDEX(PIs[[Column1]:[SS]],MATCH(Checklist48[[#This Row],[SGUID]],PIs[SGUID],0),15))</f>
        <v>La réutilisation des conteneurs de produits phytopharmaceutiques (PPP) vides à des fins autres que le rangement et le transport du produit concerné est évitée.</v>
      </c>
      <c r="L146" s="63" t="str">
        <f>IF(Checklist48[[#This Row],[SGUID]]="",IF(Checklist48[[#This Row],[SSGUID]]="",INDEX(PIs[[Column1]:[SS]],MATCH(Checklist48[[#This Row],[PIGUID]],PIs[GUID],0),6),""),"")</f>
        <v>Il doit être vérifiable qu’aucun conteneur de PPP vide n’a été ou n’est réutilisé à une fin autre que le rangement et le transport du produit concerné, conformément aux indications de l’étiquette d’origine. Dans les régions où il est possible que les conteneurs soient réutilisés pour transporter de l’eau potable, les conteneurs doivent être percés avant leur élimination.</v>
      </c>
      <c r="M146" s="63" t="str">
        <f>IF(Checklist48[[#This Row],[SSGUID]]="",IF(Checklist48[[#This Row],[PIGUID]]="","",INDEX(PIs[[Column1]:[SS]],MATCH(Checklist48[[#This Row],[PIGUID]],PIs[GUID],0),8)),"")</f>
        <v>Exigence Mineure</v>
      </c>
      <c r="N146" s="22"/>
      <c r="O146" s="22"/>
      <c r="P146" s="63" t="str">
        <f>IF(Checklist48[[#This Row],[ifna]]="NA","",IF(Checklist48[[#This Row],[RelatedPQ]]=0,"",IF(Checklist48[[#This Row],[RelatedPQ]]="","",IF((INDEX(S2PQ_relational[],MATCH(Checklist48[[#This Row],[PIGUID&amp;NO]],S2PQ_relational[PIGUID &amp; "NO"],0),1))=Checklist48[[#This Row],[PIGUID]],"Non applicable",""))))</f>
        <v/>
      </c>
      <c r="Q146" s="63" t="str">
        <f>IF(Checklist48[[#This Row],[N/A]]="Non applicable",INDEX(S2PQ[[Questions de l’étape 2]:[Justification]],MATCH(Checklist48[[#This Row],[RelatedPQ]],S2PQ[S2PQGUID],0),3),"")</f>
        <v/>
      </c>
      <c r="R146" s="22"/>
    </row>
    <row r="147" spans="2:18" ht="78.75" x14ac:dyDescent="0.25">
      <c r="B147" s="63"/>
      <c r="C147" s="63"/>
      <c r="D147" s="64">
        <f>IF(Checklist48[[#This Row],[SGUID]]="",IF(Checklist48[[#This Row],[SSGUID]]="",0,1),1)</f>
        <v>0</v>
      </c>
      <c r="E147" s="63" t="s">
        <v>720</v>
      </c>
      <c r="F147" s="66" t="str">
        <f>_xlfn.IFNA(Checklist48[[#This Row],[RelatedPQ]],"NA")</f>
        <v>NA</v>
      </c>
      <c r="G147" s="63" t="e">
        <f>IF(Checklist48[[#This Row],[PIGUID]]="","",INDEX(S2PQ_relational[],MATCH(Checklist48[[#This Row],[PIGUID&amp;NO]],S2PQ_relational[PIGUID &amp; "NO"],0),2))</f>
        <v>#N/A</v>
      </c>
      <c r="H147" s="66" t="str">
        <f>Checklist48[[#This Row],[PIGUID]]&amp;"NO"</f>
        <v>2PJJrwtoO00cfWO9E07WHWNO</v>
      </c>
      <c r="I147" s="66" t="b">
        <f>IF(Checklist48[[#This Row],[PIGUID]]="","",INDEX(PIs[NA Exempt],MATCH(Checklist48[[#This Row],[PIGUID]],PIs[GUID],0),1))</f>
        <v>0</v>
      </c>
      <c r="J147" s="63" t="str">
        <f>IF(Checklist48[[#This Row],[SGUID]]="",IF(Checklist48[[#This Row],[SSGUID]]="",IF(Checklist48[[#This Row],[PIGUID]]="","",INDEX(PIs[[Column1]:[SS]],MATCH(Checklist48[[#This Row],[PIGUID]],PIs[GUID],0),2)),INDEX(PIs[[Column1]:[SS]],MATCH(Checklist48[[#This Row],[SSGUID]],PIs[SSGUID],0),18)),INDEX(PIs[[Column1]:[SS]],MATCH(Checklist48[[#This Row],[SGUID]],PIs[SGUID],0),14))</f>
        <v>FO 07.06.03</v>
      </c>
      <c r="K147" s="63" t="str">
        <f>IF(Checklist48[[#This Row],[SGUID]]="",IF(Checklist48[[#This Row],[SSGUID]]="",IF(Checklist48[[#This Row],[PIGUID]]="","",INDEX(PIs[[Column1]:[SS]],MATCH(Checklist48[[#This Row],[PIGUID]],PIs[GUID],0),4)),INDEX(PIs[[Column1]:[Ssbody]],MATCH(Checklist48[[#This Row],[SSGUID]],PIs[SSGUID],0),19)),INDEX(PIs[[Column1]:[SS]],MATCH(Checklist48[[#This Row],[SGUID]],PIs[SGUID],0),15))</f>
        <v>Les emballages vides sont conservés en sécurité jusqu’à ce que leur élimination soit possible.</v>
      </c>
      <c r="L147" s="63" t="str">
        <f>IF(Checklist48[[#This Row],[SGUID]]="",IF(Checklist48[[#This Row],[SSGUID]]="",INDEX(PIs[[Column1]:[SS]],MATCH(Checklist48[[#This Row],[PIGUID]],PIs[GUID],0),6),""),"")</f>
        <v>Un endroit sûr doit être prévu pour stocker tous les emballages vides des produits phytopharmaceutiques (PPP) avant de les éliminer ; cet endroit est isolé de la récolte et des matériaux d’emballage et signalisé comme tel de manière permanente ; l’accès physique des personnes et des animaux à cet endroit doit être limité.</v>
      </c>
      <c r="M147" s="63" t="str">
        <f>IF(Checklist48[[#This Row],[SSGUID]]="",IF(Checklist48[[#This Row],[PIGUID]]="","",INDEX(PIs[[Column1]:[SS]],MATCH(Checklist48[[#This Row],[PIGUID]],PIs[GUID],0),8)),"")</f>
        <v>Exigence Mineure</v>
      </c>
      <c r="N147" s="22"/>
      <c r="O147" s="22"/>
      <c r="P147" s="63" t="str">
        <f>IF(Checklist48[[#This Row],[ifna]]="NA","",IF(Checklist48[[#This Row],[RelatedPQ]]=0,"",IF(Checklist48[[#This Row],[RelatedPQ]]="","",IF((INDEX(S2PQ_relational[],MATCH(Checklist48[[#This Row],[PIGUID&amp;NO]],S2PQ_relational[PIGUID &amp; "NO"],0),1))=Checklist48[[#This Row],[PIGUID]],"Non applicable",""))))</f>
        <v/>
      </c>
      <c r="Q147" s="63" t="str">
        <f>IF(Checklist48[[#This Row],[N/A]]="Non applicable",INDEX(S2PQ[[Questions de l’étape 2]:[Justification]],MATCH(Checklist48[[#This Row],[RelatedPQ]],S2PQ[S2PQGUID],0),3),"")</f>
        <v/>
      </c>
      <c r="R147" s="22"/>
    </row>
    <row r="148" spans="2:18" ht="78.75" x14ac:dyDescent="0.25">
      <c r="B148" s="63"/>
      <c r="C148" s="63"/>
      <c r="D148" s="64">
        <f>IF(Checklist48[[#This Row],[SGUID]]="",IF(Checklist48[[#This Row],[SSGUID]]="",0,1),1)</f>
        <v>0</v>
      </c>
      <c r="E148" s="63" t="s">
        <v>129</v>
      </c>
      <c r="F148" s="66" t="str">
        <f>_xlfn.IFNA(Checklist48[[#This Row],[RelatedPQ]],"NA")</f>
        <v>NA</v>
      </c>
      <c r="G148" s="63" t="e">
        <f>IF(Checklist48[[#This Row],[PIGUID]]="","",INDEX(S2PQ_relational[],MATCH(Checklist48[[#This Row],[PIGUID&amp;NO]],S2PQ_relational[PIGUID &amp; "NO"],0),2))</f>
        <v>#N/A</v>
      </c>
      <c r="H148" s="66" t="str">
        <f>Checklist48[[#This Row],[PIGUID]]&amp;"NO"</f>
        <v>7B88XM07CTRiUy0OoP9p3SNO</v>
      </c>
      <c r="I148" s="66" t="b">
        <f>IF(Checklist48[[#This Row],[PIGUID]]="","",INDEX(PIs[NA Exempt],MATCH(Checklist48[[#This Row],[PIGUID]],PIs[GUID],0),1))</f>
        <v>0</v>
      </c>
      <c r="J148" s="63" t="str">
        <f>IF(Checklist48[[#This Row],[SGUID]]="",IF(Checklist48[[#This Row],[SSGUID]]="",IF(Checklist48[[#This Row],[PIGUID]]="","",INDEX(PIs[[Column1]:[SS]],MATCH(Checklist48[[#This Row],[PIGUID]],PIs[GUID],0),2)),INDEX(PIs[[Column1]:[SS]],MATCH(Checklist48[[#This Row],[SSGUID]],PIs[SSGUID],0),18)),INDEX(PIs[[Column1]:[SS]],MATCH(Checklist48[[#This Row],[SGUID]],PIs[SGUID],0),14))</f>
        <v>FO 07.06.04</v>
      </c>
      <c r="K148" s="63"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de produits phytopharmaceutiques (PPP) vides sont éliminés de manière à réduire les risques pour les personnes et pour l’environnement.</v>
      </c>
      <c r="L148" s="63" t="str">
        <f>IF(Checklist48[[#This Row],[SGUID]]="",IF(Checklist48[[#This Row],[SSGUID]]="",INDEX(PIs[[Column1]:[SS]],MATCH(Checklist48[[#This Row],[PIGUID]],PIs[GUID],0),6),""),"")</f>
        <v>Les producteurs doivent mettre au rebut les conteneurs de PPP vides à l’aide d’un dispositif de manutention sûr avant leur élimination et employer une méthode d’élimination évitant d’exposer les personnes au contenu du conteneur et de contaminer l’environnement (cours d’eau, flore et faune).</v>
      </c>
      <c r="M148" s="63" t="str">
        <f>IF(Checklist48[[#This Row],[SSGUID]]="",IF(Checklist48[[#This Row],[PIGUID]]="","",INDEX(PIs[[Column1]:[SS]],MATCH(Checklist48[[#This Row],[PIGUID]],PIs[GUID],0),8)),"")</f>
        <v>Exigence Mineure</v>
      </c>
      <c r="N148" s="22"/>
      <c r="O148" s="22"/>
      <c r="P148" s="63" t="str">
        <f>IF(Checklist48[[#This Row],[ifna]]="NA","",IF(Checklist48[[#This Row],[RelatedPQ]]=0,"",IF(Checklist48[[#This Row],[RelatedPQ]]="","",IF((INDEX(S2PQ_relational[],MATCH(Checklist48[[#This Row],[PIGUID&amp;NO]],S2PQ_relational[PIGUID &amp; "NO"],0),1))=Checklist48[[#This Row],[PIGUID]],"Non applicable",""))))</f>
        <v/>
      </c>
      <c r="Q148" s="63" t="str">
        <f>IF(Checklist48[[#This Row],[N/A]]="Non applicable",INDEX(S2PQ[[Questions de l’étape 2]:[Justification]],MATCH(Checklist48[[#This Row],[RelatedPQ]],S2PQ[S2PQGUID],0),3),"")</f>
        <v/>
      </c>
      <c r="R148" s="22"/>
    </row>
    <row r="149" spans="2:18" ht="101.25" x14ac:dyDescent="0.25">
      <c r="B149" s="63"/>
      <c r="C149" s="63"/>
      <c r="D149" s="64">
        <f>IF(Checklist48[[#This Row],[SGUID]]="",IF(Checklist48[[#This Row],[SSGUID]]="",0,1),1)</f>
        <v>0</v>
      </c>
      <c r="E149" s="63" t="s">
        <v>137</v>
      </c>
      <c r="F149" s="66" t="str">
        <f>_xlfn.IFNA(Checklist48[[#This Row],[RelatedPQ]],"NA")</f>
        <v>NA</v>
      </c>
      <c r="G149" s="63" t="e">
        <f>IF(Checklist48[[#This Row],[PIGUID]]="","",INDEX(S2PQ_relational[],MATCH(Checklist48[[#This Row],[PIGUID&amp;NO]],S2PQ_relational[PIGUID &amp; "NO"],0),2))</f>
        <v>#N/A</v>
      </c>
      <c r="H149" s="66" t="str">
        <f>Checklist48[[#This Row],[PIGUID]]&amp;"NO"</f>
        <v>6EMafRe3t5Y3mnMxnrbv8FNO</v>
      </c>
      <c r="I149" s="66" t="b">
        <f>IF(Checklist48[[#This Row],[PIGUID]]="","",INDEX(PIs[NA Exempt],MATCH(Checklist48[[#This Row],[PIGUID]],PIs[GUID],0),1))</f>
        <v>0</v>
      </c>
      <c r="J149" s="63" t="str">
        <f>IF(Checklist48[[#This Row],[SGUID]]="",IF(Checklist48[[#This Row],[SSGUID]]="",IF(Checklist48[[#This Row],[PIGUID]]="","",INDEX(PIs[[Column1]:[SS]],MATCH(Checklist48[[#This Row],[PIGUID]],PIs[GUID],0),2)),INDEX(PIs[[Column1]:[SS]],MATCH(Checklist48[[#This Row],[SSGUID]],PIs[SSGUID],0),18)),INDEX(PIs[[Column1]:[SS]],MATCH(Checklist48[[#This Row],[SGUID]],PIs[SGUID],0),14))</f>
        <v>FO 07.06.05</v>
      </c>
      <c r="K149" s="63" t="str">
        <f>IF(Checklist48[[#This Row],[SGUID]]="",IF(Checklist48[[#This Row],[SSGUID]]="",IF(Checklist48[[#This Row],[PIGUID]]="","",INDEX(PIs[[Column1]:[SS]],MATCH(Checklist48[[#This Row],[PIGUID]],PIs[GUID],0),4)),INDEX(PIs[[Column1]:[Ssbody]],MATCH(Checklist48[[#This Row],[SSGUID]],PIs[SSGUID],0),19)),INDEX(PIs[[Column1]:[SS]],MATCH(Checklist48[[#This Row],[SGUID]],PIs[SGUID],0),15))</f>
        <v>Lorsqu’ils sont disponibles, des systèmes officiels de collecte et d’élimination sont utilisés. Dans ce cas, les conteneurs vides sont correctement stockés, étiquetés et manipulés selon les règles du système de collecte.</v>
      </c>
      <c r="L149" s="63" t="str">
        <f>IF(Checklist48[[#This Row],[SGUID]]="",IF(Checklist48[[#This Row],[SSGUID]]="",INDEX(PIs[[Column1]:[SS]],MATCH(Checklist48[[#This Row],[PIGUID]],PIs[GUID],0),6),""),"")</f>
        <v>Quand il existe des systèmes officiels de collecte et d’élimination des conteneurs vides, des enregistrements doivent attester de la participation du producteur à ces systèmes. Une fois vidés, tous les conteneurs de produits phytopharmaceutiques (PPP) doivent être stockés, étiquetés, manipulés et éliminés en conformité avec les exigences de la procédure officielle de collecte et d’élimination, si une telle procédure existe.</v>
      </c>
      <c r="M149" s="63" t="str">
        <f>IF(Checklist48[[#This Row],[SSGUID]]="",IF(Checklist48[[#This Row],[PIGUID]]="","",INDEX(PIs[[Column1]:[SS]],MATCH(Checklist48[[#This Row],[PIGUID]],PIs[GUID],0),8)),"")</f>
        <v>Exigence Mineure</v>
      </c>
      <c r="N149" s="22"/>
      <c r="O149" s="22"/>
      <c r="P149" s="63" t="str">
        <f>IF(Checklist48[[#This Row],[ifna]]="NA","",IF(Checklist48[[#This Row],[RelatedPQ]]=0,"",IF(Checklist48[[#This Row],[RelatedPQ]]="","",IF((INDEX(S2PQ_relational[],MATCH(Checklist48[[#This Row],[PIGUID&amp;NO]],S2PQ_relational[PIGUID &amp; "NO"],0),1))=Checklist48[[#This Row],[PIGUID]],"Non applicable",""))))</f>
        <v/>
      </c>
      <c r="Q149" s="63" t="str">
        <f>IF(Checklist48[[#This Row],[N/A]]="Non applicable",INDEX(S2PQ[[Questions de l’étape 2]:[Justification]],MATCH(Checklist48[[#This Row],[RelatedPQ]],S2PQ[S2PQGUID],0),3),"")</f>
        <v/>
      </c>
      <c r="R149" s="22"/>
    </row>
    <row r="150" spans="2:18" ht="56.25" x14ac:dyDescent="0.25">
      <c r="B150" s="63"/>
      <c r="C150" s="63"/>
      <c r="D150" s="64">
        <f>IF(Checklist48[[#This Row],[SGUID]]="",IF(Checklist48[[#This Row],[SSGUID]]="",0,1),1)</f>
        <v>0</v>
      </c>
      <c r="E150" s="63" t="s">
        <v>714</v>
      </c>
      <c r="F150" s="66" t="str">
        <f>_xlfn.IFNA(Checklist48[[#This Row],[RelatedPQ]],"NA")</f>
        <v>NA</v>
      </c>
      <c r="G150" s="63" t="e">
        <f>IF(Checklist48[[#This Row],[PIGUID]]="","",INDEX(S2PQ_relational[],MATCH(Checklist48[[#This Row],[PIGUID&amp;NO]],S2PQ_relational[PIGUID &amp; "NO"],0),2))</f>
        <v>#N/A</v>
      </c>
      <c r="H150" s="66" t="str">
        <f>Checklist48[[#This Row],[PIGUID]]&amp;"NO"</f>
        <v>6agNB6KtK3MjTVsJYdiMIRNO</v>
      </c>
      <c r="I150" s="66" t="b">
        <f>IF(Checklist48[[#This Row],[PIGUID]]="","",INDEX(PIs[NA Exempt],MATCH(Checklist48[[#This Row],[PIGUID]],PIs[GUID],0),1))</f>
        <v>0</v>
      </c>
      <c r="J150" s="63" t="str">
        <f>IF(Checklist48[[#This Row],[SGUID]]="",IF(Checklist48[[#This Row],[SSGUID]]="",IF(Checklist48[[#This Row],[PIGUID]]="","",INDEX(PIs[[Column1]:[SS]],MATCH(Checklist48[[#This Row],[PIGUID]],PIs[GUID],0),2)),INDEX(PIs[[Column1]:[SS]],MATCH(Checklist48[[#This Row],[SSGUID]],PIs[SSGUID],0),18)),INDEX(PIs[[Column1]:[SS]],MATCH(Checklist48[[#This Row],[SGUID]],PIs[SGUID],0),14))</f>
        <v>FO 07.06.06</v>
      </c>
      <c r="K150" s="63" t="str">
        <f>IF(Checklist48[[#This Row],[SGUID]]="",IF(Checklist48[[#This Row],[SSGUID]]="",IF(Checklist48[[#This Row],[PIGUID]]="","",INDEX(PIs[[Column1]:[SS]],MATCH(Checklist48[[#This Row],[PIGUID]],PIs[GUID],0),4)),INDEX(PIs[[Column1]:[Ssbody]],MATCH(Checklist48[[#This Row],[SSGUID]],PIs[SSGUID],0),19)),INDEX(PIs[[Column1]:[SS]],MATCH(Checklist48[[#This Row],[SGUID]],PIs[SGUID],0),15))</f>
        <v>Toutes les réglementations locales relatives à l’élimination ou à la destruction des conteneurs de produits phytopharmaceutiques (PPP) sont respectées.</v>
      </c>
      <c r="L150" s="63" t="str">
        <f>IF(Checklist48[[#This Row],[SGUID]]="",IF(Checklist48[[#This Row],[SSGUID]]="",INDEX(PIs[[Column1]:[SS]],MATCH(Checklist48[[#This Row],[PIGUID]],PIs[GUID],0),6),""),"")</f>
        <v>Toutes les réglementations et législations nationales, régionales et locales, si de telles réglementations existent, en matière d’élimination des conteneurs vides de PPP, doivent être respectées.</v>
      </c>
      <c r="M150" s="63" t="str">
        <f>IF(Checklist48[[#This Row],[SSGUID]]="",IF(Checklist48[[#This Row],[PIGUID]]="","",INDEX(PIs[[Column1]:[SS]],MATCH(Checklist48[[#This Row],[PIGUID]],PIs[GUID],0),8)),"")</f>
        <v>Exigence Majeure</v>
      </c>
      <c r="N150" s="22"/>
      <c r="O150" s="22"/>
      <c r="P150" s="63" t="str">
        <f>IF(Checklist48[[#This Row],[ifna]]="NA","",IF(Checklist48[[#This Row],[RelatedPQ]]=0,"",IF(Checklist48[[#This Row],[RelatedPQ]]="","",IF((INDEX(S2PQ_relational[],MATCH(Checklist48[[#This Row],[PIGUID&amp;NO]],S2PQ_relational[PIGUID &amp; "NO"],0),1))=Checklist48[[#This Row],[PIGUID]],"Non applicable",""))))</f>
        <v/>
      </c>
      <c r="Q150" s="63" t="str">
        <f>IF(Checklist48[[#This Row],[N/A]]="Non applicable",INDEX(S2PQ[[Questions de l’étape 2]:[Justification]],MATCH(Checklist48[[#This Row],[RelatedPQ]],S2PQ[S2PQGUID],0),3),"")</f>
        <v/>
      </c>
      <c r="R150" s="22"/>
    </row>
    <row r="151" spans="2:18" ht="56.25" x14ac:dyDescent="0.25">
      <c r="B151" s="63"/>
      <c r="C151" s="63" t="s">
        <v>713</v>
      </c>
      <c r="D151" s="64">
        <f>IF(Checklist48[[#This Row],[SGUID]]="",IF(Checklist48[[#This Row],[SSGUID]]="",0,1),1)</f>
        <v>1</v>
      </c>
      <c r="E151" s="63"/>
      <c r="F151" s="66" t="str">
        <f>_xlfn.IFNA(Checklist48[[#This Row],[RelatedPQ]],"NA")</f>
        <v/>
      </c>
      <c r="G151" s="63" t="str">
        <f>IF(Checklist48[[#This Row],[PIGUID]]="","",INDEX(S2PQ_relational[],MATCH(Checklist48[[#This Row],[PIGUID&amp;NO]],S2PQ_relational[PIGUID &amp; "NO"],0),2))</f>
        <v/>
      </c>
      <c r="H151" s="66" t="str">
        <f>Checklist48[[#This Row],[PIGUID]]&amp;"NO"</f>
        <v>NO</v>
      </c>
      <c r="I151" s="66" t="str">
        <f>IF(Checklist48[[#This Row],[PIGUID]]="","",INDEX(PIs[NA Exempt],MATCH(Checklist48[[#This Row],[PIGUID]],PIs[GUID],0),1))</f>
        <v/>
      </c>
      <c r="J151"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07.07 Produits phytopharmaceutiques périmés </v>
      </c>
      <c r="K151" s="63" t="str">
        <f>IF(Checklist48[[#This Row],[SGUID]]="",IF(Checklist48[[#This Row],[SSGUID]]="",IF(Checklist48[[#This Row],[PIGUID]]="","",INDEX(PIs[[Column1]:[SS]],MATCH(Checklist48[[#This Row],[PIGUID]],PIs[GUID],0),4)),INDEX(PIs[[Column1]:[Ssbody]],MATCH(Checklist48[[#This Row],[SSGUID]],PIs[SSGUID],0),19)),INDEX(PIs[[Column1]:[SS]],MATCH(Checklist48[[#This Row],[SGUID]],PIs[SGUID],0),15))</f>
        <v>-</v>
      </c>
      <c r="L151" s="63" t="str">
        <f>IF(Checklist48[[#This Row],[SGUID]]="",IF(Checklist48[[#This Row],[SSGUID]]="",INDEX(PIs[[Column1]:[SS]],MATCH(Checklist48[[#This Row],[PIGUID]],PIs[GUID],0),6),""),"")</f>
        <v/>
      </c>
      <c r="M151" s="63" t="str">
        <f>IF(Checklist48[[#This Row],[SSGUID]]="",IF(Checklist48[[#This Row],[PIGUID]]="","",INDEX(PIs[[Column1]:[SS]],MATCH(Checklist48[[#This Row],[PIGUID]],PIs[GUID],0),8)),"")</f>
        <v/>
      </c>
      <c r="N151" s="22"/>
      <c r="O151" s="22"/>
      <c r="P151" s="63" t="str">
        <f>IF(Checklist48[[#This Row],[ifna]]="NA","",IF(Checklist48[[#This Row],[RelatedPQ]]=0,"",IF(Checklist48[[#This Row],[RelatedPQ]]="","",IF((INDEX(S2PQ_relational[],MATCH(Checklist48[[#This Row],[PIGUID&amp;NO]],S2PQ_relational[PIGUID &amp; "NO"],0),1))=Checklist48[[#This Row],[PIGUID]],"Non applicable",""))))</f>
        <v/>
      </c>
      <c r="Q151" s="63" t="str">
        <f>IF(Checklist48[[#This Row],[N/A]]="Non applicable",INDEX(S2PQ[[Questions de l’étape 2]:[Justification]],MATCH(Checklist48[[#This Row],[RelatedPQ]],S2PQ[S2PQGUID],0),3),"")</f>
        <v/>
      </c>
      <c r="R151" s="22"/>
    </row>
    <row r="152" spans="2:18" ht="56.25" x14ac:dyDescent="0.25">
      <c r="B152" s="63"/>
      <c r="C152" s="63"/>
      <c r="D152" s="64">
        <f>IF(Checklist48[[#This Row],[SGUID]]="",IF(Checklist48[[#This Row],[SSGUID]]="",0,1),1)</f>
        <v>0</v>
      </c>
      <c r="E152" s="63" t="s">
        <v>707</v>
      </c>
      <c r="F152" s="66" t="str">
        <f>_xlfn.IFNA(Checklist48[[#This Row],[RelatedPQ]],"NA")</f>
        <v>NA</v>
      </c>
      <c r="G152" s="63" t="e">
        <f>IF(Checklist48[[#This Row],[PIGUID]]="","",INDEX(S2PQ_relational[],MATCH(Checklist48[[#This Row],[PIGUID&amp;NO]],S2PQ_relational[PIGUID &amp; "NO"],0),2))</f>
        <v>#N/A</v>
      </c>
      <c r="H152" s="66" t="str">
        <f>Checklist48[[#This Row],[PIGUID]]&amp;"NO"</f>
        <v>GrWM6LSjdibnpeJcmYNl8NO</v>
      </c>
      <c r="I152" s="66" t="b">
        <f>IF(Checklist48[[#This Row],[PIGUID]]="","",INDEX(PIs[NA Exempt],MATCH(Checklist48[[#This Row],[PIGUID]],PIs[GUID],0),1))</f>
        <v>0</v>
      </c>
      <c r="J152" s="63" t="str">
        <f>IF(Checklist48[[#This Row],[SGUID]]="",IF(Checklist48[[#This Row],[SSGUID]]="",IF(Checklist48[[#This Row],[PIGUID]]="","",INDEX(PIs[[Column1]:[SS]],MATCH(Checklist48[[#This Row],[PIGUID]],PIs[GUID],0),2)),INDEX(PIs[[Column1]:[SS]],MATCH(Checklist48[[#This Row],[SSGUID]],PIs[SSGUID],0),18)),INDEX(PIs[[Column1]:[SS]],MATCH(Checklist48[[#This Row],[SGUID]],PIs[SGUID],0),14))</f>
        <v>FO 07.07.01</v>
      </c>
      <c r="K152" s="63"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périmés sont conservés, identifiés et éliminés d’une manière appropriée, par un circuit agréé ou approuvé.</v>
      </c>
      <c r="L152" s="63" t="str">
        <f>IF(Checklist48[[#This Row],[SGUID]]="",IF(Checklist48[[#This Row],[SSGUID]]="",INDEX(PIs[[Column1]:[SS]],MATCH(Checklist48[[#This Row],[PIGUID]],PIs[GUID],0),6),""),"")</f>
        <v>Il doit exister des enregistrements montrant que les PPP périmés ont été éliminés par des moyens officiellement autorisés. Si cela n’est pas possible, les PPP périmés doivent être conservés en lieu sûr et être identifiables.</v>
      </c>
      <c r="M152" s="63" t="str">
        <f>IF(Checklist48[[#This Row],[SSGUID]]="",IF(Checklist48[[#This Row],[PIGUID]]="","",INDEX(PIs[[Column1]:[SS]],MATCH(Checklist48[[#This Row],[PIGUID]],PIs[GUID],0),8)),"")</f>
        <v>Exigence Mineure</v>
      </c>
      <c r="N152" s="22"/>
      <c r="O152" s="22"/>
      <c r="P152" s="63" t="str">
        <f>IF(Checklist48[[#This Row],[ifna]]="NA","",IF(Checklist48[[#This Row],[RelatedPQ]]=0,"",IF(Checklist48[[#This Row],[RelatedPQ]]="","",IF((INDEX(S2PQ_relational[],MATCH(Checklist48[[#This Row],[PIGUID&amp;NO]],S2PQ_relational[PIGUID &amp; "NO"],0),1))=Checklist48[[#This Row],[PIGUID]],"Non applicable",""))))</f>
        <v/>
      </c>
      <c r="Q152" s="63" t="str">
        <f>IF(Checklist48[[#This Row],[N/A]]="Non applicable",INDEX(S2PQ[[Questions de l’étape 2]:[Justification]],MATCH(Checklist48[[#This Row],[RelatedPQ]],S2PQ[S2PQGUID],0),3),"")</f>
        <v/>
      </c>
      <c r="R152" s="22"/>
    </row>
    <row r="153" spans="2:18" ht="45" x14ac:dyDescent="0.25">
      <c r="B153" s="63"/>
      <c r="C153" s="63" t="s">
        <v>769</v>
      </c>
      <c r="D153" s="64">
        <f>IF(Checklist48[[#This Row],[SGUID]]="",IF(Checklist48[[#This Row],[SSGUID]]="",0,1),1)</f>
        <v>1</v>
      </c>
      <c r="E153" s="63"/>
      <c r="F153" s="66" t="str">
        <f>_xlfn.IFNA(Checklist48[[#This Row],[RelatedPQ]],"NA")</f>
        <v/>
      </c>
      <c r="G153" s="63" t="str">
        <f>IF(Checklist48[[#This Row],[PIGUID]]="","",INDEX(S2PQ_relational[],MATCH(Checklist48[[#This Row],[PIGUID&amp;NO]],S2PQ_relational[PIGUID &amp; "NO"],0),2))</f>
        <v/>
      </c>
      <c r="H153" s="66" t="str">
        <f>Checklist48[[#This Row],[PIGUID]]&amp;"NO"</f>
        <v>NO</v>
      </c>
      <c r="I153" s="66" t="str">
        <f>IF(Checklist48[[#This Row],[PIGUID]]="","",INDEX(PIs[NA Exempt],MATCH(Checklist48[[#This Row],[PIGUID]],PIs[GUID],0),1))</f>
        <v/>
      </c>
      <c r="J153"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07.08 Application d’autres substances </v>
      </c>
      <c r="K153" s="63" t="str">
        <f>IF(Checklist48[[#This Row],[SGUID]]="",IF(Checklist48[[#This Row],[SSGUID]]="",IF(Checklist48[[#This Row],[PIGUID]]="","",INDEX(PIs[[Column1]:[SS]],MATCH(Checklist48[[#This Row],[PIGUID]],PIs[GUID],0),4)),INDEX(PIs[[Column1]:[Ssbody]],MATCH(Checklist48[[#This Row],[SSGUID]],PIs[SSGUID],0),19)),INDEX(PIs[[Column1]:[SS]],MATCH(Checklist48[[#This Row],[SGUID]],PIs[SGUID],0),15))</f>
        <v>-</v>
      </c>
      <c r="L153" s="63" t="str">
        <f>IF(Checklist48[[#This Row],[SGUID]]="",IF(Checklist48[[#This Row],[SSGUID]]="",INDEX(PIs[[Column1]:[SS]],MATCH(Checklist48[[#This Row],[PIGUID]],PIs[GUID],0),6),""),"")</f>
        <v/>
      </c>
      <c r="M153" s="63" t="str">
        <f>IF(Checklist48[[#This Row],[SSGUID]]="",IF(Checklist48[[#This Row],[PIGUID]]="","",INDEX(PIs[[Column1]:[SS]],MATCH(Checklist48[[#This Row],[PIGUID]],PIs[GUID],0),8)),"")</f>
        <v/>
      </c>
      <c r="N153" s="22"/>
      <c r="O153" s="22"/>
      <c r="P153" s="63" t="str">
        <f>IF(Checklist48[[#This Row],[ifna]]="NA","",IF(Checklist48[[#This Row],[RelatedPQ]]=0,"",IF(Checklist48[[#This Row],[RelatedPQ]]="","",IF((INDEX(S2PQ_relational[],MATCH(Checklist48[[#This Row],[PIGUID&amp;NO]],S2PQ_relational[PIGUID &amp; "NO"],0),1))=Checklist48[[#This Row],[PIGUID]],"Non applicable",""))))</f>
        <v/>
      </c>
      <c r="Q153" s="63" t="str">
        <f>IF(Checklist48[[#This Row],[N/A]]="Non applicable",INDEX(S2PQ[[Questions de l’étape 2]:[Justification]],MATCH(Checklist48[[#This Row],[RelatedPQ]],S2PQ[S2PQGUID],0),3),"")</f>
        <v/>
      </c>
      <c r="R153" s="22"/>
    </row>
    <row r="154" spans="2:18" ht="168.75" x14ac:dyDescent="0.25">
      <c r="B154" s="63"/>
      <c r="C154" s="63"/>
      <c r="D154" s="64">
        <f>IF(Checklist48[[#This Row],[SGUID]]="",IF(Checklist48[[#This Row],[SSGUID]]="",0,1),1)</f>
        <v>0</v>
      </c>
      <c r="E154" s="63" t="s">
        <v>763</v>
      </c>
      <c r="F154" s="66" t="str">
        <f>_xlfn.IFNA(Checklist48[[#This Row],[RelatedPQ]],"NA")</f>
        <v>NA</v>
      </c>
      <c r="G154" s="63" t="e">
        <f>IF(Checklist48[[#This Row],[PIGUID]]="","",INDEX(S2PQ_relational[],MATCH(Checklist48[[#This Row],[PIGUID&amp;NO]],S2PQ_relational[PIGUID &amp; "NO"],0),2))</f>
        <v>#N/A</v>
      </c>
      <c r="H154" s="66" t="str">
        <f>Checklist48[[#This Row],[PIGUID]]&amp;"NO"</f>
        <v>2FULGeBZj6LWC8nczRT4rtNO</v>
      </c>
      <c r="I154" s="66" t="b">
        <f>IF(Checklist48[[#This Row],[PIGUID]]="","",INDEX(PIs[NA Exempt],MATCH(Checklist48[[#This Row],[PIGUID]],PIs[GUID],0),1))</f>
        <v>0</v>
      </c>
      <c r="J154" s="63" t="str">
        <f>IF(Checklist48[[#This Row],[SGUID]]="",IF(Checklist48[[#This Row],[SSGUID]]="",IF(Checklist48[[#This Row],[PIGUID]]="","",INDEX(PIs[[Column1]:[SS]],MATCH(Checklist48[[#This Row],[PIGUID]],PIs[GUID],0),2)),INDEX(PIs[[Column1]:[SS]],MATCH(Checklist48[[#This Row],[SSGUID]],PIs[SSGUID],0),18)),INDEX(PIs[[Column1]:[SS]],MATCH(Checklist48[[#This Row],[SGUID]],PIs[SGUID],0),14))</f>
        <v>FO 07.08.01</v>
      </c>
      <c r="K154" s="63"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d’application à jour sont conservés pour toutes les substances qui ne sont pas couvertes par les autres sections.</v>
      </c>
      <c r="L154" s="63" t="str">
        <f>IF(Checklist48[[#This Row],[SGUID]]="",IF(Checklist48[[#This Row],[SSGUID]]="",INDEX(PIs[[Column1]:[SS]],MATCH(Checklist48[[#This Row],[PIGUID]],PIs[GUID],0),6),""),"")</f>
        <v>Si des préparations telles que des SDN, améliorants de sol ou toute autre substance, peu importe qu’elles soient produites sur l’exploitation ou achetées, sont utilisées sur des cultures inscrites, des enregistrements doivent être disponibles. Ces enregistrements doivent indiquer le nom de la substance (par ex., la plante dont elle provient), la culture, le champ et la date. Si ces produits sont achetés dans le commerce, le nom de vente ou commercial éventuel, ainsi que la substance active ou l’ingrédient actif, ou la source principale (plantes, algues, minéraux, etc.) doivent être enregistrés.
Le producteur doit veiller à ce que cette utilisation ne porte pas atteinte à la santé des travailleurs ou à l’environnement.</v>
      </c>
      <c r="M154" s="63" t="str">
        <f>IF(Checklist48[[#This Row],[SSGUID]]="",IF(Checklist48[[#This Row],[PIGUID]]="","",INDEX(PIs[[Column1]:[SS]],MATCH(Checklist48[[#This Row],[PIGUID]],PIs[GUID],0),8)),"")</f>
        <v>Exigence Mineure</v>
      </c>
      <c r="N154" s="22"/>
      <c r="O154" s="22"/>
      <c r="P154" s="63" t="str">
        <f>IF(Checklist48[[#This Row],[ifna]]="NA","",IF(Checklist48[[#This Row],[RelatedPQ]]=0,"",IF(Checklist48[[#This Row],[RelatedPQ]]="","",IF((INDEX(S2PQ_relational[],MATCH(Checklist48[[#This Row],[PIGUID&amp;NO]],S2PQ_relational[PIGUID &amp; "NO"],0),1))=Checklist48[[#This Row],[PIGUID]],"Non applicable",""))))</f>
        <v/>
      </c>
      <c r="Q154" s="63" t="str">
        <f>IF(Checklist48[[#This Row],[N/A]]="Non applicable",INDEX(S2PQ[[Questions de l’étape 2]:[Justification]],MATCH(Checklist48[[#This Row],[RelatedPQ]],S2PQ[S2PQGUID],0),3),"")</f>
        <v/>
      </c>
      <c r="R154" s="22"/>
    </row>
    <row r="155" spans="2:18" ht="33.75" x14ac:dyDescent="0.25">
      <c r="B155" s="63"/>
      <c r="C155" s="63" t="s">
        <v>156</v>
      </c>
      <c r="D155" s="64">
        <f>IF(Checklist48[[#This Row],[SGUID]]="",IF(Checklist48[[#This Row],[SSGUID]]="",0,1),1)</f>
        <v>1</v>
      </c>
      <c r="E155" s="63"/>
      <c r="F155" s="66" t="str">
        <f>_xlfn.IFNA(Checklist48[[#This Row],[RelatedPQ]],"NA")</f>
        <v/>
      </c>
      <c r="G155" s="63" t="str">
        <f>IF(Checklist48[[#This Row],[PIGUID]]="","",INDEX(S2PQ_relational[],MATCH(Checklist48[[#This Row],[PIGUID&amp;NO]],S2PQ_relational[PIGUID &amp; "NO"],0),2))</f>
        <v/>
      </c>
      <c r="H155" s="66" t="str">
        <f>Checklist48[[#This Row],[PIGUID]]&amp;"NO"</f>
        <v>NO</v>
      </c>
      <c r="I155" s="66" t="str">
        <f>IF(Checklist48[[#This Row],[PIGUID]]="","",INDEX(PIs[NA Exempt],MATCH(Checklist48[[#This Row],[PIGUID]],PIs[GUID],0),1))</f>
        <v/>
      </c>
      <c r="J155" s="63" t="str">
        <f>IF(Checklist48[[#This Row],[SGUID]]="",IF(Checklist48[[#This Row],[SSGUID]]="",IF(Checklist48[[#This Row],[PIGUID]]="","",INDEX(PIs[[Column1]:[SS]],MATCH(Checklist48[[#This Row],[PIGUID]],PIs[GUID],0),2)),INDEX(PIs[[Column1]:[SS]],MATCH(Checklist48[[#This Row],[SSGUID]],PIs[SSGUID],0),18)),INDEX(PIs[[Column1]:[SS]],MATCH(Checklist48[[#This Row],[SGUID]],PIs[SGUID],0),14))</f>
        <v>FO 07.09 Équipements</v>
      </c>
      <c r="K155" s="63" t="str">
        <f>IF(Checklist48[[#This Row],[SGUID]]="",IF(Checklist48[[#This Row],[SSGUID]]="",IF(Checklist48[[#This Row],[PIGUID]]="","",INDEX(PIs[[Column1]:[SS]],MATCH(Checklist48[[#This Row],[PIGUID]],PIs[GUID],0),4)),INDEX(PIs[[Column1]:[Ssbody]],MATCH(Checklist48[[#This Row],[SSGUID]],PIs[SSGUID],0),19)),INDEX(PIs[[Column1]:[SS]],MATCH(Checklist48[[#This Row],[SGUID]],PIs[SGUID],0),15))</f>
        <v>-</v>
      </c>
      <c r="L155" s="63" t="str">
        <f>IF(Checklist48[[#This Row],[SGUID]]="",IF(Checklist48[[#This Row],[SSGUID]]="",INDEX(PIs[[Column1]:[SS]],MATCH(Checklist48[[#This Row],[PIGUID]],PIs[GUID],0),6),""),"")</f>
        <v/>
      </c>
      <c r="M155" s="63" t="str">
        <f>IF(Checklist48[[#This Row],[SSGUID]]="",IF(Checklist48[[#This Row],[PIGUID]]="","",INDEX(PIs[[Column1]:[SS]],MATCH(Checklist48[[#This Row],[PIGUID]],PIs[GUID],0),8)),"")</f>
        <v/>
      </c>
      <c r="N155" s="22"/>
      <c r="O155" s="22"/>
      <c r="P155" s="63" t="str">
        <f>IF(Checklist48[[#This Row],[ifna]]="NA","",IF(Checklist48[[#This Row],[RelatedPQ]]=0,"",IF(Checklist48[[#This Row],[RelatedPQ]]="","",IF((INDEX(S2PQ_relational[],MATCH(Checklist48[[#This Row],[PIGUID&amp;NO]],S2PQ_relational[PIGUID &amp; "NO"],0),1))=Checklist48[[#This Row],[PIGUID]],"Non applicable",""))))</f>
        <v/>
      </c>
      <c r="Q155" s="63" t="str">
        <f>IF(Checklist48[[#This Row],[N/A]]="Non applicable",INDEX(S2PQ[[Questions de l’étape 2]:[Justification]],MATCH(Checklist48[[#This Row],[RelatedPQ]],S2PQ[S2PQGUID],0),3),"")</f>
        <v/>
      </c>
      <c r="R155" s="22"/>
    </row>
    <row r="156" spans="2:18" ht="303.75" x14ac:dyDescent="0.25">
      <c r="B156" s="63"/>
      <c r="C156" s="63"/>
      <c r="D156" s="64">
        <f>IF(Checklist48[[#This Row],[SGUID]]="",IF(Checklist48[[#This Row],[SSGUID]]="",0,1),1)</f>
        <v>0</v>
      </c>
      <c r="E156" s="63" t="s">
        <v>150</v>
      </c>
      <c r="F156" s="66" t="str">
        <f>_xlfn.IFNA(Checklist48[[#This Row],[RelatedPQ]],"NA")</f>
        <v>NA</v>
      </c>
      <c r="G156" s="63" t="e">
        <f>IF(Checklist48[[#This Row],[PIGUID]]="","",INDEX(S2PQ_relational[],MATCH(Checklist48[[#This Row],[PIGUID&amp;NO]],S2PQ_relational[PIGUID &amp; "NO"],0),2))</f>
        <v>#N/A</v>
      </c>
      <c r="H156" s="66" t="str">
        <f>Checklist48[[#This Row],[PIGUID]]&amp;"NO"</f>
        <v>2yjAJyULi3j37ZPavtL4qjNO</v>
      </c>
      <c r="I156" s="66" t="b">
        <f>IF(Checklist48[[#This Row],[PIGUID]]="","",INDEX(PIs[NA Exempt],MATCH(Checklist48[[#This Row],[PIGUID]],PIs[GUID],0),1))</f>
        <v>0</v>
      </c>
      <c r="J156" s="63" t="str">
        <f>IF(Checklist48[[#This Row],[SGUID]]="",IF(Checklist48[[#This Row],[SSGUID]]="",IF(Checklist48[[#This Row],[PIGUID]]="","",INDEX(PIs[[Column1]:[SS]],MATCH(Checklist48[[#This Row],[PIGUID]],PIs[GUID],0),2)),INDEX(PIs[[Column1]:[SS]],MATCH(Checklist48[[#This Row],[SSGUID]],PIs[SSGUID],0),18)),INDEX(PIs[[Column1]:[SS]],MATCH(Checklist48[[#This Row],[SGUID]],PIs[SGUID],0),14))</f>
        <v>FO 07.09.01</v>
      </c>
      <c r="K156" s="63" t="str">
        <f>IF(Checklist48[[#This Row],[SGUID]]="",IF(Checklist48[[#This Row],[SSGUID]]="",IF(Checklist48[[#This Row],[PIGUID]]="","",INDEX(PIs[[Column1]:[SS]],MATCH(Checklist48[[#This Row],[PIGUID]],PIs[GUID],0),4)),INDEX(PIs[[Column1]:[Ssbody]],MATCH(Checklist48[[#This Row],[SSGUID]],PIs[SSGUID],0),19)),INDEX(PIs[[Column1]:[SS]],MATCH(Checklist48[[#This Row],[SGUID]],PIs[SGUID],0),15))</f>
        <v>Le matériel, les outils et les équipements sont adaptés à l’utilisation prévue et bien entretenus.</v>
      </c>
      <c r="L156" s="63" t="str">
        <f>IF(Checklist48[[#This Row],[SGUID]]="",IF(Checklist48[[#This Row],[SSGUID]]="",INDEX(PIs[[Column1]:[SS]],MATCH(Checklist48[[#This Row],[PIGUID]],PIs[GUID],0),6),""),"")</f>
        <v>Le matériel, les outils et les équipements (balances, matériel d’application de produits phytopharmaceutiques (PPP) ou d’engrais, thermomètres, pH-mètres, etc.), doivent être bien entretenus et, le cas échéant, étalonnés au moins une fois par an.
L’entretien, l’étalonnage (le cas échéant) et les réparations doivent être documentés. Les activités d’entretien et de maintenance ne doivent présenter aucun risque pour l’environnement ou pour les travailleurs.
Pulvérisateurs de PPP : L’étalonnage et le bon fonctionnement du matériel d’application des PPP (automatique et non automatique) doivent avoir été vérifiés au cours des 12 derniers mois. Cette vérification doit être attestée ou documentée, soit par la participation à un programme officiel (si un tel programme existe), soit par les compétences avérées de la personne qui a effectué le contrôle.
Équipements d’irrigation et de fertigation : Au minimum, des enregistrements de maintenance annuelle doivent être conservés pour toutes les méthodes d’irrigation/machines de fertigation/techniques utilisées.</v>
      </c>
      <c r="M156" s="63" t="str">
        <f>IF(Checklist48[[#This Row],[SSGUID]]="",IF(Checklist48[[#This Row],[PIGUID]]="","",INDEX(PIs[[Column1]:[SS]],MATCH(Checklist48[[#This Row],[PIGUID]],PIs[GUID],0),8)),"")</f>
        <v>Exigence Mineure</v>
      </c>
      <c r="N156" s="22"/>
      <c r="O156" s="22"/>
      <c r="P156" s="63" t="str">
        <f>IF(Checklist48[[#This Row],[ifna]]="NA","",IF(Checklist48[[#This Row],[RelatedPQ]]=0,"",IF(Checklist48[[#This Row],[RelatedPQ]]="","",IF((INDEX(S2PQ_relational[],MATCH(Checklist48[[#This Row],[PIGUID&amp;NO]],S2PQ_relational[PIGUID &amp; "NO"],0),1))=Checklist48[[#This Row],[PIGUID]],"Non applicable",""))))</f>
        <v/>
      </c>
      <c r="Q156" s="63" t="str">
        <f>IF(Checklist48[[#This Row],[N/A]]="Non applicable",INDEX(S2PQ[[Questions de l’étape 2]:[Justification]],MATCH(Checklist48[[#This Row],[RelatedPQ]],S2PQ[S2PQGUID],0),3),"")</f>
        <v/>
      </c>
      <c r="R156" s="22"/>
    </row>
    <row r="157" spans="2:18" ht="67.5" x14ac:dyDescent="0.25">
      <c r="B157" s="63"/>
      <c r="C157" s="63"/>
      <c r="D157" s="64">
        <f>IF(Checklist48[[#This Row],[SGUID]]="",IF(Checklist48[[#This Row],[SSGUID]]="",0,1),1)</f>
        <v>0</v>
      </c>
      <c r="E157" s="63" t="s">
        <v>157</v>
      </c>
      <c r="F157" s="66" t="str">
        <f>_xlfn.IFNA(Checklist48[[#This Row],[RelatedPQ]],"NA")</f>
        <v>NA</v>
      </c>
      <c r="G157" s="63" t="e">
        <f>IF(Checklist48[[#This Row],[PIGUID]]="","",INDEX(S2PQ_relational[],MATCH(Checklist48[[#This Row],[PIGUID&amp;NO]],S2PQ_relational[PIGUID &amp; "NO"],0),2))</f>
        <v>#N/A</v>
      </c>
      <c r="H157" s="66" t="str">
        <f>Checklist48[[#This Row],[PIGUID]]&amp;"NO"</f>
        <v>1r6kK9pNHq0v9ShCqpGho2NO</v>
      </c>
      <c r="I157" s="66" t="b">
        <f>IF(Checklist48[[#This Row],[PIGUID]]="","",INDEX(PIs[NA Exempt],MATCH(Checklist48[[#This Row],[PIGUID]],PIs[GUID],0),1))</f>
        <v>0</v>
      </c>
      <c r="J157" s="63" t="str">
        <f>IF(Checklist48[[#This Row],[SGUID]]="",IF(Checklist48[[#This Row],[SSGUID]]="",IF(Checklist48[[#This Row],[PIGUID]]="","",INDEX(PIs[[Column1]:[SS]],MATCH(Checklist48[[#This Row],[PIGUID]],PIs[GUID],0),2)),INDEX(PIs[[Column1]:[SS]],MATCH(Checklist48[[#This Row],[SSGUID]],PIs[SSGUID],0),18)),INDEX(PIs[[Column1]:[SS]],MATCH(Checklist48[[#This Row],[SGUID]],PIs[SGUID],0),14))</f>
        <v>FO 07.09.02</v>
      </c>
      <c r="K157" s="63"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pour les produits phytopharmaceutiques (PPP) et les engrais sont stockés de manière à éviter tout risque pour la santé des personnes et pour l’environnement.</v>
      </c>
      <c r="L157" s="63" t="str">
        <f>IF(Checklist48[[#This Row],[SGUID]]="",IF(Checklist48[[#This Row],[SSGUID]]="",INDEX(PIs[[Column1]:[SS]],MATCH(Checklist48[[#This Row],[PIGUID]],PIs[GUID],0),6),""),"")</f>
        <v>Les équipements employés pour l’application des PPP (cuves d’épandage, pulvérisateurs à dos, etc.) doivent être stockés de façon sûre, sans risque pour la santé des personnes ni risque de pollution de l’environnement et/ou de contamination des produits récoltés.</v>
      </c>
      <c r="M157" s="63" t="str">
        <f>IF(Checklist48[[#This Row],[SSGUID]]="",IF(Checklist48[[#This Row],[PIGUID]]="","",INDEX(PIs[[Column1]:[SS]],MATCH(Checklist48[[#This Row],[PIGUID]],PIs[GUID],0),8)),"")</f>
        <v>Exigence Mineure</v>
      </c>
      <c r="N157" s="22"/>
      <c r="O157" s="22"/>
      <c r="P157" s="63" t="str">
        <f>IF(Checklist48[[#This Row],[ifna]]="NA","",IF(Checklist48[[#This Row],[RelatedPQ]]=0,"",IF(Checklist48[[#This Row],[RelatedPQ]]="","",IF((INDEX(S2PQ_relational[],MATCH(Checklist48[[#This Row],[PIGUID&amp;NO]],S2PQ_relational[PIGUID &amp; "NO"],0),1))=Checklist48[[#This Row],[PIGUID]],"Non applicable",""))))</f>
        <v/>
      </c>
      <c r="Q157" s="63" t="str">
        <f>IF(Checklist48[[#This Row],[N/A]]="Non applicable",INDEX(S2PQ[[Questions de l’étape 2]:[Justification]],MATCH(Checklist48[[#This Row],[RelatedPQ]],S2PQ[S2PQGUID],0),3),"")</f>
        <v/>
      </c>
      <c r="R157" s="22"/>
    </row>
    <row r="158" spans="2:18" ht="22.5" x14ac:dyDescent="0.25">
      <c r="B158" s="63" t="s">
        <v>888</v>
      </c>
      <c r="C158" s="63"/>
      <c r="D158" s="64">
        <f>IF(Checklist48[[#This Row],[SGUID]]="",IF(Checklist48[[#This Row],[SSGUID]]="",0,1),1)</f>
        <v>1</v>
      </c>
      <c r="E158" s="63"/>
      <c r="F158" s="66" t="str">
        <f>_xlfn.IFNA(Checklist48[[#This Row],[RelatedPQ]],"NA")</f>
        <v/>
      </c>
      <c r="G158" s="63" t="str">
        <f>IF(Checklist48[[#This Row],[PIGUID]]="","",INDEX(S2PQ_relational[],MATCH(Checklist48[[#This Row],[PIGUID&amp;NO]],S2PQ_relational[PIGUID &amp; "NO"],0),2))</f>
        <v/>
      </c>
      <c r="H158" s="66" t="str">
        <f>Checklist48[[#This Row],[PIGUID]]&amp;"NO"</f>
        <v>NO</v>
      </c>
      <c r="I158" s="66" t="str">
        <f>IF(Checklist48[[#This Row],[PIGUID]]="","",INDEX(PIs[NA Exempt],MATCH(Checklist48[[#This Row],[PIGUID]],PIs[GUID],0),1))</f>
        <v/>
      </c>
      <c r="J158" s="63" t="str">
        <f>IF(Checklist48[[#This Row],[SGUID]]="",IF(Checklist48[[#This Row],[SSGUID]]="",IF(Checklist48[[#This Row],[PIGUID]]="","",INDEX(PIs[[Column1]:[SS]],MATCH(Checklist48[[#This Row],[PIGUID]],PIs[GUID],0),2)),INDEX(PIs[[Column1]:[SS]],MATCH(Checklist48[[#This Row],[SSGUID]],PIs[SSGUID],0),18)),INDEX(PIs[[Column1]:[SS]],MATCH(Checklist48[[#This Row],[SGUID]],PIs[SGUID],0),14))</f>
        <v>FO 08 APRÈS LA RÉCOLTE</v>
      </c>
      <c r="K158" s="63" t="str">
        <f>IF(Checklist48[[#This Row],[SGUID]]="",IF(Checklist48[[#This Row],[SSGUID]]="",IF(Checklist48[[#This Row],[PIGUID]]="","",INDEX(PIs[[Column1]:[SS]],MATCH(Checklist48[[#This Row],[PIGUID]],PIs[GUID],0),4)),INDEX(PIs[[Column1]:[Ssbody]],MATCH(Checklist48[[#This Row],[SSGUID]],PIs[SSGUID],0),19)),INDEX(PIs[[Column1]:[SS]],MATCH(Checklist48[[#This Row],[SGUID]],PIs[SGUID],0),15))</f>
        <v>-</v>
      </c>
      <c r="L158" s="63" t="str">
        <f>IF(Checklist48[[#This Row],[SGUID]]="",IF(Checklist48[[#This Row],[SSGUID]]="",INDEX(PIs[[Column1]:[SS]],MATCH(Checklist48[[#This Row],[PIGUID]],PIs[GUID],0),6),""),"")</f>
        <v/>
      </c>
      <c r="M158" s="63" t="str">
        <f>IF(Checklist48[[#This Row],[SSGUID]]="",IF(Checklist48[[#This Row],[PIGUID]]="","",INDEX(PIs[[Column1]:[SS]],MATCH(Checklist48[[#This Row],[PIGUID]],PIs[GUID],0),8)),"")</f>
        <v/>
      </c>
      <c r="N158" s="22"/>
      <c r="O158" s="22"/>
      <c r="P158" s="63" t="str">
        <f>IF(Checklist48[[#This Row],[ifna]]="NA","",IF(Checklist48[[#This Row],[RelatedPQ]]=0,"",IF(Checklist48[[#This Row],[RelatedPQ]]="","",IF((INDEX(S2PQ_relational[],MATCH(Checklist48[[#This Row],[PIGUID&amp;NO]],S2PQ_relational[PIGUID &amp; "NO"],0),1))=Checklist48[[#This Row],[PIGUID]],"Non applicable",""))))</f>
        <v/>
      </c>
      <c r="Q158" s="63" t="str">
        <f>IF(Checklist48[[#This Row],[N/A]]="Non applicable",INDEX(S2PQ[[Questions de l’étape 2]:[Justification]],MATCH(Checklist48[[#This Row],[RelatedPQ]],S2PQ[S2PQGUID],0),3),"")</f>
        <v/>
      </c>
      <c r="R158" s="22"/>
    </row>
    <row r="159" spans="2:18" ht="45" x14ac:dyDescent="0.25">
      <c r="B159" s="63"/>
      <c r="C159" s="63" t="s">
        <v>923</v>
      </c>
      <c r="D159" s="64">
        <f>IF(Checklist48[[#This Row],[SGUID]]="",IF(Checklist48[[#This Row],[SSGUID]]="",0,1),1)</f>
        <v>1</v>
      </c>
      <c r="E159" s="63"/>
      <c r="F159" s="66" t="str">
        <f>_xlfn.IFNA(Checklist48[[#This Row],[RelatedPQ]],"NA")</f>
        <v/>
      </c>
      <c r="G159" s="63" t="str">
        <f>IF(Checklist48[[#This Row],[PIGUID]]="","",INDEX(S2PQ_relational[],MATCH(Checklist48[[#This Row],[PIGUID&amp;NO]],S2PQ_relational[PIGUID &amp; "NO"],0),2))</f>
        <v/>
      </c>
      <c r="H159" s="66" t="str">
        <f>Checklist48[[#This Row],[PIGUID]]&amp;"NO"</f>
        <v>NO</v>
      </c>
      <c r="I159" s="66" t="str">
        <f>IF(Checklist48[[#This Row],[PIGUID]]="","",INDEX(PIs[NA Exempt],MATCH(Checklist48[[#This Row],[PIGUID]],PIs[GUID],0),1))</f>
        <v/>
      </c>
      <c r="J159" s="63" t="str">
        <f>IF(Checklist48[[#This Row],[SGUID]]="",IF(Checklist48[[#This Row],[SSGUID]]="",IF(Checklist48[[#This Row],[PIGUID]]="","",INDEX(PIs[[Column1]:[SS]],MATCH(Checklist48[[#This Row],[PIGUID]],PIs[GUID],0),2)),INDEX(PIs[[Column1]:[SS]],MATCH(Checklist48[[#This Row],[SSGUID]],PIs[SSGUID],0),18)),INDEX(PIs[[Column1]:[SS]],MATCH(Checklist48[[#This Row],[SGUID]],PIs[SGUID],0),14))</f>
        <v>FO 08.01 Qualité de l’eau utilisée après la récolte</v>
      </c>
      <c r="K159" s="63" t="str">
        <f>IF(Checklist48[[#This Row],[SGUID]]="",IF(Checklist48[[#This Row],[SSGUID]]="",IF(Checklist48[[#This Row],[PIGUID]]="","",INDEX(PIs[[Column1]:[SS]],MATCH(Checklist48[[#This Row],[PIGUID]],PIs[GUID],0),4)),INDEX(PIs[[Column1]:[Ssbody]],MATCH(Checklist48[[#This Row],[SSGUID]],PIs[SSGUID],0),19)),INDEX(PIs[[Column1]:[SS]],MATCH(Checklist48[[#This Row],[SGUID]],PIs[SGUID],0),15))</f>
        <v>-</v>
      </c>
      <c r="L159" s="63" t="str">
        <f>IF(Checklist48[[#This Row],[SGUID]]="",IF(Checklist48[[#This Row],[SSGUID]]="",INDEX(PIs[[Column1]:[SS]],MATCH(Checklist48[[#This Row],[PIGUID]],PIs[GUID],0),6),""),"")</f>
        <v/>
      </c>
      <c r="M159" s="63" t="str">
        <f>IF(Checklist48[[#This Row],[SSGUID]]="",IF(Checklist48[[#This Row],[PIGUID]]="","",INDEX(PIs[[Column1]:[SS]],MATCH(Checklist48[[#This Row],[PIGUID]],PIs[GUID],0),8)),"")</f>
        <v/>
      </c>
      <c r="N159" s="22"/>
      <c r="O159" s="22"/>
      <c r="P159" s="63" t="str">
        <f>IF(Checklist48[[#This Row],[ifna]]="NA","",IF(Checklist48[[#This Row],[RelatedPQ]]=0,"",IF(Checklist48[[#This Row],[RelatedPQ]]="","",IF((INDEX(S2PQ_relational[],MATCH(Checklist48[[#This Row],[PIGUID&amp;NO]],S2PQ_relational[PIGUID &amp; "NO"],0),1))=Checklist48[[#This Row],[PIGUID]],"Non applicable",""))))</f>
        <v/>
      </c>
      <c r="Q159" s="63" t="str">
        <f>IF(Checklist48[[#This Row],[N/A]]="Non applicable",INDEX(S2PQ[[Questions de l’étape 2]:[Justification]],MATCH(Checklist48[[#This Row],[RelatedPQ]],S2PQ[S2PQGUID],0),3),"")</f>
        <v/>
      </c>
      <c r="R159" s="22"/>
    </row>
    <row r="160" spans="2:18" ht="90" x14ac:dyDescent="0.25">
      <c r="B160" s="63"/>
      <c r="C160" s="63"/>
      <c r="D160" s="64">
        <f>IF(Checklist48[[#This Row],[SGUID]]="",IF(Checklist48[[#This Row],[SSGUID]]="",0,1),1)</f>
        <v>0</v>
      </c>
      <c r="E160" s="63" t="s">
        <v>936</v>
      </c>
      <c r="F160" s="66" t="str">
        <f>_xlfn.IFNA(Checklist48[[#This Row],[RelatedPQ]],"NA")</f>
        <v>NA</v>
      </c>
      <c r="G160" s="63" t="e">
        <f>IF(Checklist48[[#This Row],[PIGUID]]="","",INDEX(S2PQ_relational[],MATCH(Checklist48[[#This Row],[PIGUID&amp;NO]],S2PQ_relational[PIGUID &amp; "NO"],0),2))</f>
        <v>#N/A</v>
      </c>
      <c r="H160" s="66" t="str">
        <f>Checklist48[[#This Row],[PIGUID]]&amp;"NO"</f>
        <v>5Gl4WdaybTCxi9n0j3lLC6NO</v>
      </c>
      <c r="I160" s="66" t="b">
        <f>IF(Checklist48[[#This Row],[PIGUID]]="","",INDEX(PIs[NA Exempt],MATCH(Checklist48[[#This Row],[PIGUID]],PIs[GUID],0),1))</f>
        <v>0</v>
      </c>
      <c r="J160" s="63" t="str">
        <f>IF(Checklist48[[#This Row],[SGUID]]="",IF(Checklist48[[#This Row],[SSGUID]]="",IF(Checklist48[[#This Row],[PIGUID]]="","",INDEX(PIs[[Column1]:[SS]],MATCH(Checklist48[[#This Row],[PIGUID]],PIs[GUID],0),2)),INDEX(PIs[[Column1]:[SS]],MATCH(Checklist48[[#This Row],[SSGUID]],PIs[SSGUID],0),18)),INDEX(PIs[[Column1]:[SS]],MATCH(Checklist48[[#This Row],[SGUID]],PIs[SGUID],0),14))</f>
        <v>FO 08.01.01</v>
      </c>
      <c r="K160" s="63"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a été menée pour évaluer les éventuels problèmes de qualité dans l’eau utilisée après la récolte.</v>
      </c>
      <c r="L160" s="63" t="str">
        <f>IF(Checklist48[[#This Row],[SGUID]]="",IF(Checklist48[[#This Row],[SSGUID]]="",INDEX(PIs[[Column1]:[SS]],MATCH(Checklist48[[#This Row],[PIGUID]],PIs[GUID],0),6),""),"")</f>
        <v>L’évaluation des risques doit prendre en compte la fréquence des analyses, les sources d’eau, les contaminants chimiques et minéraux.
L’évaluation des risques doit être révisée chaque année, à chaque fois que les risques évoluent en raison de changements d’organisation, ou qu’il se produit une situation générant une possibilité de contamination du système.</v>
      </c>
      <c r="M160" s="63" t="str">
        <f>IF(Checklist48[[#This Row],[SSGUID]]="",IF(Checklist48[[#This Row],[PIGUID]]="","",INDEX(PIs[[Column1]:[SS]],MATCH(Checklist48[[#This Row],[PIGUID]],PIs[GUID],0),8)),"")</f>
        <v>Exigence Mineure</v>
      </c>
      <c r="N160" s="22"/>
      <c r="O160" s="22"/>
      <c r="P160" s="63" t="str">
        <f>IF(Checklist48[[#This Row],[ifna]]="NA","",IF(Checklist48[[#This Row],[RelatedPQ]]=0,"",IF(Checklist48[[#This Row],[RelatedPQ]]="","",IF((INDEX(S2PQ_relational[],MATCH(Checklist48[[#This Row],[PIGUID&amp;NO]],S2PQ_relational[PIGUID &amp; "NO"],0),1))=Checklist48[[#This Row],[PIGUID]],"Non applicable",""))))</f>
        <v/>
      </c>
      <c r="Q160" s="63" t="str">
        <f>IF(Checklist48[[#This Row],[N/A]]="Non applicable",INDEX(S2PQ[[Questions de l’étape 2]:[Justification]],MATCH(Checklist48[[#This Row],[RelatedPQ]],S2PQ[S2PQGUID],0),3),"")</f>
        <v/>
      </c>
      <c r="R160" s="22"/>
    </row>
    <row r="161" spans="2:18" ht="33.75" x14ac:dyDescent="0.25">
      <c r="B161" s="63"/>
      <c r="C161" s="63"/>
      <c r="D161" s="64">
        <f>IF(Checklist48[[#This Row],[SGUID]]="",IF(Checklist48[[#This Row],[SSGUID]]="",0,1),1)</f>
        <v>0</v>
      </c>
      <c r="E161" s="63" t="s">
        <v>917</v>
      </c>
      <c r="F161" s="66" t="str">
        <f>_xlfn.IFNA(Checklist48[[#This Row],[RelatedPQ]],"NA")</f>
        <v>NA</v>
      </c>
      <c r="G161" s="63" t="e">
        <f>IF(Checklist48[[#This Row],[PIGUID]]="","",INDEX(S2PQ_relational[],MATCH(Checklist48[[#This Row],[PIGUID&amp;NO]],S2PQ_relational[PIGUID &amp; "NO"],0),2))</f>
        <v>#N/A</v>
      </c>
      <c r="H161" s="66" t="str">
        <f>Checklist48[[#This Row],[PIGUID]]&amp;"NO"</f>
        <v>6rZ8ty0b2nqZHjraxnlYCnNO</v>
      </c>
      <c r="I161" s="66" t="b">
        <f>IF(Checklist48[[#This Row],[PIGUID]]="","",INDEX(PIs[NA Exempt],MATCH(Checklist48[[#This Row],[PIGUID]],PIs[GUID],0),1))</f>
        <v>0</v>
      </c>
      <c r="J161" s="63" t="str">
        <f>IF(Checklist48[[#This Row],[SGUID]]="",IF(Checklist48[[#This Row],[SSGUID]]="",IF(Checklist48[[#This Row],[PIGUID]]="","",INDEX(PIs[[Column1]:[SS]],MATCH(Checklist48[[#This Row],[PIGUID]],PIs[GUID],0),2)),INDEX(PIs[[Column1]:[SS]],MATCH(Checklist48[[#This Row],[SSGUID]],PIs[SSGUID],0),18)),INDEX(PIs[[Column1]:[SS]],MATCH(Checklist48[[#This Row],[SGUID]],PIs[SGUID],0),14))</f>
        <v>FO 08.01.02</v>
      </c>
      <c r="K161" s="63" t="str">
        <f>IF(Checklist48[[#This Row],[SGUID]]="",IF(Checklist48[[#This Row],[SSGUID]]="",IF(Checklist48[[#This Row],[PIGUID]]="","",INDEX(PIs[[Column1]:[SS]],MATCH(Checklist48[[#This Row],[PIGUID]],PIs[GUID],0),4)),INDEX(PIs[[Column1]:[Ssbody]],MATCH(Checklist48[[#This Row],[SSGUID]],PIs[SSGUID],0),19)),INDEX(PIs[[Column1]:[SS]],MATCH(Checklist48[[#This Row],[SGUID]],PIs[SGUID],0),15))</f>
        <v>Les tests en laboratoire ont lieu dans le respect des exigences du secteur.</v>
      </c>
      <c r="L161" s="63" t="str">
        <f>IF(Checklist48[[#This Row],[SGUID]]="",IF(Checklist48[[#This Row],[SSGUID]]="",INDEX(PIs[[Column1]:[SS]],MATCH(Checklist48[[#This Row],[PIGUID]],PIs[GUID],0),6),""),"")</f>
        <v>Les analyses d’eau devraient être réalisées par un laboratoire appliquant des procédures de contrôle qualité.</v>
      </c>
      <c r="M161" s="63" t="str">
        <f>IF(Checklist48[[#This Row],[SSGUID]]="",IF(Checklist48[[#This Row],[PIGUID]]="","",INDEX(PIs[[Column1]:[SS]],MATCH(Checklist48[[#This Row],[PIGUID]],PIs[GUID],0),8)),"")</f>
        <v>Recom.</v>
      </c>
      <c r="N161" s="22"/>
      <c r="O161" s="22"/>
      <c r="P161" s="63" t="str">
        <f>IF(Checklist48[[#This Row],[ifna]]="NA","",IF(Checklist48[[#This Row],[RelatedPQ]]=0,"",IF(Checklist48[[#This Row],[RelatedPQ]]="","",IF((INDEX(S2PQ_relational[],MATCH(Checklist48[[#This Row],[PIGUID&amp;NO]],S2PQ_relational[PIGUID &amp; "NO"],0),1))=Checklist48[[#This Row],[PIGUID]],"Non applicable",""))))</f>
        <v/>
      </c>
      <c r="Q161" s="63" t="str">
        <f>IF(Checklist48[[#This Row],[N/A]]="Non applicable",INDEX(S2PQ[[Questions de l’étape 2]:[Justification]],MATCH(Checklist48[[#This Row],[RelatedPQ]],S2PQ[S2PQGUID],0),3),"")</f>
        <v/>
      </c>
      <c r="R161" s="22"/>
    </row>
    <row r="162" spans="2:18" ht="56.25" x14ac:dyDescent="0.25">
      <c r="B162" s="63"/>
      <c r="C162" s="63"/>
      <c r="D162" s="64">
        <f>IF(Checklist48[[#This Row],[SGUID]]="",IF(Checklist48[[#This Row],[SSGUID]]="",0,1),1)</f>
        <v>0</v>
      </c>
      <c r="E162" s="63" t="s">
        <v>930</v>
      </c>
      <c r="F162" s="66" t="str">
        <f>_xlfn.IFNA(Checklist48[[#This Row],[RelatedPQ]],"NA")</f>
        <v>NA</v>
      </c>
      <c r="G162" s="63" t="e">
        <f>IF(Checklist48[[#This Row],[PIGUID]]="","",INDEX(S2PQ_relational[],MATCH(Checklist48[[#This Row],[PIGUID&amp;NO]],S2PQ_relational[PIGUID &amp; "NO"],0),2))</f>
        <v>#N/A</v>
      </c>
      <c r="H162" s="66" t="str">
        <f>Checklist48[[#This Row],[PIGUID]]&amp;"NO"</f>
        <v>5LpGBQwrIADkt1pUe7CZXANO</v>
      </c>
      <c r="I162" s="66" t="b">
        <f>IF(Checklist48[[#This Row],[PIGUID]]="","",INDEX(PIs[NA Exempt],MATCH(Checklist48[[#This Row],[PIGUID]],PIs[GUID],0),1))</f>
        <v>0</v>
      </c>
      <c r="J162" s="63" t="str">
        <f>IF(Checklist48[[#This Row],[SGUID]]="",IF(Checklist48[[#This Row],[SSGUID]]="",IF(Checklist48[[#This Row],[PIGUID]]="","",INDEX(PIs[[Column1]:[SS]],MATCH(Checklist48[[#This Row],[PIGUID]],PIs[GUID],0),2)),INDEX(PIs[[Column1]:[SS]],MATCH(Checklist48[[#This Row],[SSGUID]],PIs[SSGUID],0),18)),INDEX(PIs[[Column1]:[SS]],MATCH(Checklist48[[#This Row],[SGUID]],PIs[SGUID],0),14))</f>
        <v>FO 08.01.03</v>
      </c>
      <c r="K162" s="63" t="str">
        <f>IF(Checklist48[[#This Row],[SGUID]]="",IF(Checklist48[[#This Row],[SSGUID]]="",IF(Checklist48[[#This Row],[PIGUID]]="","",INDEX(PIs[[Column1]:[SS]],MATCH(Checklist48[[#This Row],[PIGUID]],PIs[GUID],0),4)),INDEX(PIs[[Column1]:[Ssbody]],MATCH(Checklist48[[#This Row],[SSGUID]],PIs[SSGUID],0),19)),INDEX(PIs[[Column1]:[SS]],MATCH(Checklist48[[#This Row],[SGUID]],PIs[SGUID],0),15))</f>
        <v>L’évaluation des risques et les résultats de l’analyse de l’eau donnent lieu à des mesures correctives.</v>
      </c>
      <c r="L162" s="63" t="str">
        <f>IF(Checklist48[[#This Row],[SGUID]]="",IF(Checklist48[[#This Row],[SSGUID]]="",INDEX(PIs[[Column1]:[SS]],MATCH(Checklist48[[#This Row],[PIGUID]],PIs[GUID],0),6),""),"")</f>
        <v>Les enregistrements des mesures prises pour faire face au risque de qualité de l’eau utilisée dans les activités post-récolte doivent être disponibles, ainsi que les enregistrements relatifs aux résultats de ces mesures.</v>
      </c>
      <c r="M162" s="63" t="str">
        <f>IF(Checklist48[[#This Row],[SSGUID]]="",IF(Checklist48[[#This Row],[PIGUID]]="","",INDEX(PIs[[Column1]:[SS]],MATCH(Checklist48[[#This Row],[PIGUID]],PIs[GUID],0),8)),"")</f>
        <v>Exigence Mineure</v>
      </c>
      <c r="N162" s="22"/>
      <c r="O162" s="22"/>
      <c r="P162" s="63" t="str">
        <f>IF(Checklist48[[#This Row],[ifna]]="NA","",IF(Checklist48[[#This Row],[RelatedPQ]]=0,"",IF(Checklist48[[#This Row],[RelatedPQ]]="","",IF((INDEX(S2PQ_relational[],MATCH(Checklist48[[#This Row],[PIGUID&amp;NO]],S2PQ_relational[PIGUID &amp; "NO"],0),1))=Checklist48[[#This Row],[PIGUID]],"Non applicable",""))))</f>
        <v/>
      </c>
      <c r="Q162" s="63" t="str">
        <f>IF(Checklist48[[#This Row],[N/A]]="Non applicable",INDEX(S2PQ[[Questions de l’étape 2]:[Justification]],MATCH(Checklist48[[#This Row],[RelatedPQ]],S2PQ[S2PQGUID],0),3),"")</f>
        <v/>
      </c>
      <c r="R162" s="22"/>
    </row>
    <row r="163" spans="2:18" ht="33.75" x14ac:dyDescent="0.25">
      <c r="B163" s="63"/>
      <c r="C163" s="63" t="s">
        <v>889</v>
      </c>
      <c r="D163" s="64">
        <f>IF(Checklist48[[#This Row],[SGUID]]="",IF(Checklist48[[#This Row],[SSGUID]]="",0,1),1)</f>
        <v>1</v>
      </c>
      <c r="E163" s="63"/>
      <c r="F163" s="66" t="str">
        <f>_xlfn.IFNA(Checklist48[[#This Row],[RelatedPQ]],"NA")</f>
        <v/>
      </c>
      <c r="G163" s="63" t="str">
        <f>IF(Checklist48[[#This Row],[PIGUID]]="","",INDEX(S2PQ_relational[],MATCH(Checklist48[[#This Row],[PIGUID&amp;NO]],S2PQ_relational[PIGUID &amp; "NO"],0),2))</f>
        <v/>
      </c>
      <c r="H163" s="66" t="str">
        <f>Checklist48[[#This Row],[PIGUID]]&amp;"NO"</f>
        <v>NO</v>
      </c>
      <c r="I163" s="66" t="str">
        <f>IF(Checklist48[[#This Row],[PIGUID]]="","",INDEX(PIs[NA Exempt],MATCH(Checklist48[[#This Row],[PIGUID]],PIs[GUID],0),1))</f>
        <v/>
      </c>
      <c r="J163" s="63" t="str">
        <f>IF(Checklist48[[#This Row],[SGUID]]="",IF(Checklist48[[#This Row],[SSGUID]]="",IF(Checklist48[[#This Row],[PIGUID]]="","",INDEX(PIs[[Column1]:[SS]],MATCH(Checklist48[[#This Row],[PIGUID]],PIs[GUID],0),2)),INDEX(PIs[[Column1]:[SS]],MATCH(Checklist48[[#This Row],[SSGUID]],PIs[SSGUID],0),18)),INDEX(PIs[[Column1]:[SS]],MATCH(Checklist48[[#This Row],[SGUID]],PIs[SGUID],0),14))</f>
        <v>FO 08.02 Traitements post-récolte</v>
      </c>
      <c r="K163" s="63" t="str">
        <f>IF(Checklist48[[#This Row],[SGUID]]="",IF(Checklist48[[#This Row],[SSGUID]]="",IF(Checklist48[[#This Row],[PIGUID]]="","",INDEX(PIs[[Column1]:[SS]],MATCH(Checklist48[[#This Row],[PIGUID]],PIs[GUID],0),4)),INDEX(PIs[[Column1]:[Ssbody]],MATCH(Checklist48[[#This Row],[SSGUID]],PIs[SSGUID],0),19)),INDEX(PIs[[Column1]:[SS]],MATCH(Checklist48[[#This Row],[SGUID]],PIs[SGUID],0),15))</f>
        <v>-</v>
      </c>
      <c r="L163" s="63" t="str">
        <f>IF(Checklist48[[#This Row],[SGUID]]="",IF(Checklist48[[#This Row],[SSGUID]]="",INDEX(PIs[[Column1]:[SS]],MATCH(Checklist48[[#This Row],[PIGUID]],PIs[GUID],0),6),""),"")</f>
        <v/>
      </c>
      <c r="M163" s="63" t="str">
        <f>IF(Checklist48[[#This Row],[SSGUID]]="",IF(Checklist48[[#This Row],[PIGUID]]="","",INDEX(PIs[[Column1]:[SS]],MATCH(Checklist48[[#This Row],[PIGUID]],PIs[GUID],0),8)),"")</f>
        <v/>
      </c>
      <c r="N163" s="22"/>
      <c r="O163" s="22"/>
      <c r="P163" s="63" t="str">
        <f>IF(Checklist48[[#This Row],[ifna]]="NA","",IF(Checklist48[[#This Row],[RelatedPQ]]=0,"",IF(Checklist48[[#This Row],[RelatedPQ]]="","",IF((INDEX(S2PQ_relational[],MATCH(Checklist48[[#This Row],[PIGUID&amp;NO]],S2PQ_relational[PIGUID &amp; "NO"],0),1))=Checklist48[[#This Row],[PIGUID]],"Non applicable",""))))</f>
        <v/>
      </c>
      <c r="Q163" s="63" t="str">
        <f>IF(Checklist48[[#This Row],[N/A]]="Non applicable",INDEX(S2PQ[[Questions de l’étape 2]:[Justification]],MATCH(Checklist48[[#This Row],[RelatedPQ]],S2PQ[S2PQGUID],0),3),"")</f>
        <v/>
      </c>
      <c r="R163" s="22"/>
    </row>
    <row r="164" spans="2:18" ht="101.25" x14ac:dyDescent="0.25">
      <c r="B164" s="63"/>
      <c r="C164" s="63"/>
      <c r="D164" s="64">
        <f>IF(Checklist48[[#This Row],[SGUID]]="",IF(Checklist48[[#This Row],[SSGUID]]="",0,1),1)</f>
        <v>0</v>
      </c>
      <c r="E164" s="63" t="s">
        <v>1027</v>
      </c>
      <c r="F164" s="66" t="str">
        <f>_xlfn.IFNA(Checklist48[[#This Row],[RelatedPQ]],"NA")</f>
        <v>NA</v>
      </c>
      <c r="G164" s="63" t="e">
        <f>IF(Checklist48[[#This Row],[PIGUID]]="","",INDEX(S2PQ_relational[],MATCH(Checklist48[[#This Row],[PIGUID&amp;NO]],S2PQ_relational[PIGUID &amp; "NO"],0),2))</f>
        <v>#N/A</v>
      </c>
      <c r="H164" s="66" t="str">
        <f>Checklist48[[#This Row],[PIGUID]]&amp;"NO"</f>
        <v>4elU6YivpDUP8Zg3hYzRURNO</v>
      </c>
      <c r="I164" s="66" t="b">
        <f>IF(Checklist48[[#This Row],[PIGUID]]="","",INDEX(PIs[NA Exempt],MATCH(Checklist48[[#This Row],[PIGUID]],PIs[GUID],0),1))</f>
        <v>0</v>
      </c>
      <c r="J164" s="63" t="str">
        <f>IF(Checklist48[[#This Row],[SGUID]]="",IF(Checklist48[[#This Row],[SSGUID]]="",IF(Checklist48[[#This Row],[PIGUID]]="","",INDEX(PIs[[Column1]:[SS]],MATCH(Checklist48[[#This Row],[PIGUID]],PIs[GUID],0),2)),INDEX(PIs[[Column1]:[SS]],MATCH(Checklist48[[#This Row],[SSGUID]],PIs[SSGUID],0),18)),INDEX(PIs[[Column1]:[SS]],MATCH(Checklist48[[#This Row],[SGUID]],PIs[SGUID],0),14))</f>
        <v>FO 08.02.01</v>
      </c>
      <c r="K164"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emploie des traitements post-récolte si, et seulement si, aucune autre solution existante ne permet de maintenir une bonne qualité.</v>
      </c>
      <c r="L164" s="63" t="str">
        <f>IF(Checklist48[[#This Row],[SGUID]]="",IF(Checklist48[[#This Row],[SSGUID]]="",INDEX(PIs[[Column1]:[SS]],MATCH(Checklist48[[#This Row],[PIGUID]],PIs[GUID],0),6),""),"")</f>
        <v>Toutes les alternatives possibles à l’utilisation de traitements post-récolte doivent avoir été envisagées et évaluées, et les produits chimiques doivent être utilisés uniquement s’il n’existe pas d’alternatives techniquement valables.
Les traitements post-récolte peuvent désigner des produits phytopharmaceutiques (PPP), des encres pour colorer les fleurs, ainsi que d’autres traitements.</v>
      </c>
      <c r="M164" s="63" t="str">
        <f>IF(Checklist48[[#This Row],[SSGUID]]="",IF(Checklist48[[#This Row],[PIGUID]]="","",INDEX(PIs[[Column1]:[SS]],MATCH(Checklist48[[#This Row],[PIGUID]],PIs[GUID],0),8)),"")</f>
        <v>Exigence Mineure</v>
      </c>
      <c r="N164" s="22"/>
      <c r="O164" s="22"/>
      <c r="P164" s="63" t="str">
        <f>IF(Checklist48[[#This Row],[ifna]]="NA","",IF(Checklist48[[#This Row],[RelatedPQ]]=0,"",IF(Checklist48[[#This Row],[RelatedPQ]]="","",IF((INDEX(S2PQ_relational[],MATCH(Checklist48[[#This Row],[PIGUID&amp;NO]],S2PQ_relational[PIGUID &amp; "NO"],0),1))=Checklist48[[#This Row],[PIGUID]],"Non applicable",""))))</f>
        <v/>
      </c>
      <c r="Q164" s="63" t="str">
        <f>IF(Checklist48[[#This Row],[N/A]]="Non applicable",INDEX(S2PQ[[Questions de l’étape 2]:[Justification]],MATCH(Checklist48[[#This Row],[RelatedPQ]],S2PQ[S2PQGUID],0),3),"")</f>
        <v/>
      </c>
      <c r="R164" s="22"/>
    </row>
    <row r="165" spans="2:18" ht="90" x14ac:dyDescent="0.25">
      <c r="B165" s="63"/>
      <c r="C165" s="63"/>
      <c r="D165" s="64">
        <f>IF(Checklist48[[#This Row],[SGUID]]="",IF(Checklist48[[#This Row],[SSGUID]]="",0,1),1)</f>
        <v>0</v>
      </c>
      <c r="E165" s="63" t="s">
        <v>1021</v>
      </c>
      <c r="F165" s="66" t="str">
        <f>_xlfn.IFNA(Checklist48[[#This Row],[RelatedPQ]],"NA")</f>
        <v>NA</v>
      </c>
      <c r="G165" s="63" t="e">
        <f>IF(Checklist48[[#This Row],[PIGUID]]="","",INDEX(S2PQ_relational[],MATCH(Checklist48[[#This Row],[PIGUID&amp;NO]],S2PQ_relational[PIGUID &amp; "NO"],0),2))</f>
        <v>#N/A</v>
      </c>
      <c r="H165" s="66" t="str">
        <f>Checklist48[[#This Row],[PIGUID]]&amp;"NO"</f>
        <v>4Z90n5MuwIly9eLPYBpn4iNO</v>
      </c>
      <c r="I165" s="66" t="b">
        <f>IF(Checklist48[[#This Row],[PIGUID]]="","",INDEX(PIs[NA Exempt],MATCH(Checklist48[[#This Row],[PIGUID]],PIs[GUID],0),1))</f>
        <v>0</v>
      </c>
      <c r="J165" s="63" t="str">
        <f>IF(Checklist48[[#This Row],[SGUID]]="",IF(Checklist48[[#This Row],[SSGUID]]="",IF(Checklist48[[#This Row],[PIGUID]]="","",INDEX(PIs[[Column1]:[SS]],MATCH(Checklist48[[#This Row],[PIGUID]],PIs[GUID],0),2)),INDEX(PIs[[Column1]:[SS]],MATCH(Checklist48[[#This Row],[SSGUID]],PIs[SSGUID],0),18)),INDEX(PIs[[Column1]:[SS]],MATCH(Checklist48[[#This Row],[SGUID]],PIs[SGUID],0),14))</f>
        <v>FO 08.02.02</v>
      </c>
      <c r="K165" s="63" t="str">
        <f>IF(Checklist48[[#This Row],[SGUID]]="",IF(Checklist48[[#This Row],[SSGUID]]="",IF(Checklist48[[#This Row],[PIGUID]]="","",INDEX(PIs[[Column1]:[SS]],MATCH(Checklist48[[#This Row],[PIGUID]],PIs[GUID],0),4)),INDEX(PIs[[Column1]:[Ssbody]],MATCH(Checklist48[[#This Row],[SSGUID]],PIs[SSGUID],0),19)),INDEX(PIs[[Column1]:[SS]],MATCH(Checklist48[[#This Row],[SGUID]],PIs[SGUID],0),15))</f>
        <v>Toutes les instructions de l’étiquette sont respectées.</v>
      </c>
      <c r="L165" s="63" t="str">
        <f>IF(Checklist48[[#This Row],[SGUID]]="",IF(Checklist48[[#This Row],[SSGUID]]="",INDEX(PIs[[Column1]:[SS]],MATCH(Checklist48[[#This Row],[PIGUID]],PIs[GUID],0),6),""),"")</f>
        <v>Des procédures claires doivent être en place et des documents (enregistrements relatifs à l’application post-récolte de produits phytopharmaceutiques (PPP), dates d’emballage et de livraison des produits traités, etc.) doivent être disponibles pour démontrer que les instructions figurant sur l’étiquette des produits chimiques appliqués sur les produits récoltés ont bien été respectées.</v>
      </c>
      <c r="M165" s="63" t="str">
        <f>IF(Checklist48[[#This Row],[SSGUID]]="",IF(Checklist48[[#This Row],[PIGUID]]="","",INDEX(PIs[[Column1]:[SS]],MATCH(Checklist48[[#This Row],[PIGUID]],PIs[GUID],0),8)),"")</f>
        <v>Exigence Majeure</v>
      </c>
      <c r="N165" s="22"/>
      <c r="O165" s="22"/>
      <c r="P165" s="63" t="str">
        <f>IF(Checklist48[[#This Row],[ifna]]="NA","",IF(Checklist48[[#This Row],[RelatedPQ]]=0,"",IF(Checklist48[[#This Row],[RelatedPQ]]="","",IF((INDEX(S2PQ_relational[],MATCH(Checklist48[[#This Row],[PIGUID&amp;NO]],S2PQ_relational[PIGUID &amp; "NO"],0),1))=Checklist48[[#This Row],[PIGUID]],"Non applicable",""))))</f>
        <v/>
      </c>
      <c r="Q165" s="63" t="str">
        <f>IF(Checklist48[[#This Row],[N/A]]="Non applicable",INDEX(S2PQ[[Questions de l’étape 2]:[Justification]],MATCH(Checklist48[[#This Row],[RelatedPQ]],S2PQ[S2PQGUID],0),3),"")</f>
        <v/>
      </c>
      <c r="R165" s="22"/>
    </row>
    <row r="166" spans="2:18" ht="146.25" x14ac:dyDescent="0.25">
      <c r="B166" s="63"/>
      <c r="C166" s="63"/>
      <c r="D166" s="64">
        <f>IF(Checklist48[[#This Row],[SGUID]]="",IF(Checklist48[[#This Row],[SSGUID]]="",0,1),1)</f>
        <v>0</v>
      </c>
      <c r="E166" s="63" t="s">
        <v>1039</v>
      </c>
      <c r="F166" s="66" t="str">
        <f>_xlfn.IFNA(Checklist48[[#This Row],[RelatedPQ]],"NA")</f>
        <v>NA</v>
      </c>
      <c r="G166" s="63" t="e">
        <f>IF(Checklist48[[#This Row],[PIGUID]]="","",INDEX(S2PQ_relational[],MATCH(Checklist48[[#This Row],[PIGUID&amp;NO]],S2PQ_relational[PIGUID &amp; "NO"],0),2))</f>
        <v>#N/A</v>
      </c>
      <c r="H166" s="66" t="str">
        <f>Checklist48[[#This Row],[PIGUID]]&amp;"NO"</f>
        <v>iHndUfPyGPYoulIuDy0lWNO</v>
      </c>
      <c r="I166" s="66" t="b">
        <f>IF(Checklist48[[#This Row],[PIGUID]]="","",INDEX(PIs[NA Exempt],MATCH(Checklist48[[#This Row],[PIGUID]],PIs[GUID],0),1))</f>
        <v>0</v>
      </c>
      <c r="J166" s="63" t="str">
        <f>IF(Checklist48[[#This Row],[SGUID]]="",IF(Checklist48[[#This Row],[SSGUID]]="",IF(Checklist48[[#This Row],[PIGUID]]="","",INDEX(PIs[[Column1]:[SS]],MATCH(Checklist48[[#This Row],[PIGUID]],PIs[GUID],0),2)),INDEX(PIs[[Column1]:[SS]],MATCH(Checklist48[[#This Row],[SSGUID]],PIs[SSGUID],0),18)),INDEX(PIs[[Column1]:[SS]],MATCH(Checklist48[[#This Row],[SGUID]],PIs[SGUID],0),14))</f>
        <v>FO 08.02.03</v>
      </c>
      <c r="K166"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utilise uniquement des produits phytopharmaceutiques (PPP) officiellement homologués dans le pays d’utilisation et agréés pour une application post-récolte.</v>
      </c>
      <c r="L166" s="63" t="str">
        <f>IF(Checklist48[[#This Row],[SGUID]]="",IF(Checklist48[[#This Row],[SSGUID]]="",INDEX(PIs[[Column1]:[SS]],MATCH(Checklist48[[#This Row],[PIGUID]],PIs[GUID],0),6),""),"")</f>
        <v>Tous les PPP post-récolte ou tout autre traitement post-récolte utilisé sur les produits récoltés doivent être homologués ou autorisés par l’administration compétente du pays d’application, agréés pour une utilisation dans le pays d’application, et agréés pour une utilisation post-récolte, comme indiqué sur les étiquettes de biocide et de PPP. En l’absence d’un dispositif officiel d’homologation, voir la ligne directrice GLOBALG.A.P. à ce sujet et le « Code international de conduite pour la distribution et l’utilisation des pesticides de l’Organisation des Nations Unies pour l’alimentation et l’agriculture » (FAO).</v>
      </c>
      <c r="M166" s="63" t="str">
        <f>IF(Checklist48[[#This Row],[SSGUID]]="",IF(Checklist48[[#This Row],[PIGUID]]="","",INDEX(PIs[[Column1]:[SS]],MATCH(Checklist48[[#This Row],[PIGUID]],PIs[GUID],0),8)),"")</f>
        <v>Exigence Majeure</v>
      </c>
      <c r="N166" s="22"/>
      <c r="O166" s="22"/>
      <c r="P166" s="63" t="str">
        <f>IF(Checklist48[[#This Row],[ifna]]="NA","",IF(Checklist48[[#This Row],[RelatedPQ]]=0,"",IF(Checklist48[[#This Row],[RelatedPQ]]="","",IF((INDEX(S2PQ_relational[],MATCH(Checklist48[[#This Row],[PIGUID&amp;NO]],S2PQ_relational[PIGUID &amp; "NO"],0),1))=Checklist48[[#This Row],[PIGUID]],"Non applicable",""))))</f>
        <v/>
      </c>
      <c r="Q166" s="63" t="str">
        <f>IF(Checklist48[[#This Row],[N/A]]="Non applicable",INDEX(S2PQ[[Questions de l’étape 2]:[Justification]],MATCH(Checklist48[[#This Row],[RelatedPQ]],S2PQ[S2PQGUID],0),3),"")</f>
        <v/>
      </c>
      <c r="R166" s="22"/>
    </row>
    <row r="167" spans="2:18" ht="78.75" x14ac:dyDescent="0.25">
      <c r="B167" s="63"/>
      <c r="C167" s="63"/>
      <c r="D167" s="64">
        <f>IF(Checklist48[[#This Row],[SGUID]]="",IF(Checklist48[[#This Row],[SSGUID]]="",0,1),1)</f>
        <v>0</v>
      </c>
      <c r="E167" s="63" t="s">
        <v>898</v>
      </c>
      <c r="F167" s="66" t="str">
        <f>_xlfn.IFNA(Checklist48[[#This Row],[RelatedPQ]],"NA")</f>
        <v>NA</v>
      </c>
      <c r="G167" s="63" t="e">
        <f>IF(Checklist48[[#This Row],[PIGUID]]="","",INDEX(S2PQ_relational[],MATCH(Checklist48[[#This Row],[PIGUID&amp;NO]],S2PQ_relational[PIGUID &amp; "NO"],0),2))</f>
        <v>#N/A</v>
      </c>
      <c r="H167" s="66" t="str">
        <f>Checklist48[[#This Row],[PIGUID]]&amp;"NO"</f>
        <v>46SFKyIYeUQ3Fa48McaHksNO</v>
      </c>
      <c r="I167" s="66" t="b">
        <f>IF(Checklist48[[#This Row],[PIGUID]]="","",INDEX(PIs[NA Exempt],MATCH(Checklist48[[#This Row],[PIGUID]],PIs[GUID],0),1))</f>
        <v>0</v>
      </c>
      <c r="J167" s="63" t="str">
        <f>IF(Checklist48[[#This Row],[SGUID]]="",IF(Checklist48[[#This Row],[SSGUID]]="",IF(Checklist48[[#This Row],[PIGUID]]="","",INDEX(PIs[[Column1]:[SS]],MATCH(Checklist48[[#This Row],[PIGUID]],PIs[GUID],0),2)),INDEX(PIs[[Column1]:[SS]],MATCH(Checklist48[[#This Row],[SSGUID]],PIs[SSGUID],0),18)),INDEX(PIs[[Column1]:[SS]],MATCH(Checklist48[[#This Row],[SGUID]],PIs[SGUID],0),14))</f>
        <v>FO 08.02.04</v>
      </c>
      <c r="K167"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conserve une liste des produits phytopharmaceutiques (PPP) post-récolte utilisés sur, et dont l’utilisation est homologuée pour, les cultures concernées.</v>
      </c>
      <c r="L167" s="63" t="str">
        <f>IF(Checklist48[[#This Row],[SGUID]]="",IF(Checklist48[[#This Row],[SSGUID]]="",INDEX(PIs[[Column1]:[SS]],MATCH(Checklist48[[#This Row],[PIGUID]],PIs[GUID],0),6),""),"")</f>
        <v>Une liste à jour tenant compte de l’évolution des législations locale et nationale relatives aux PPP doit être disponible. La liste doit préciser les noms commerciaux des PPP (avec leur composition en substances actives ou organismes utiles) qui ont été ou sont utilisés sur les cultures pratiquées sur l’exploitation au cours des douze derniers mois.</v>
      </c>
      <c r="M167" s="63" t="str">
        <f>IF(Checklist48[[#This Row],[SSGUID]]="",IF(Checklist48[[#This Row],[PIGUID]]="","",INDEX(PIs[[Column1]:[SS]],MATCH(Checklist48[[#This Row],[PIGUID]],PIs[GUID],0),8)),"")</f>
        <v>Exigence Mineure</v>
      </c>
      <c r="N167" s="22"/>
      <c r="O167" s="22"/>
      <c r="P167" s="63" t="str">
        <f>IF(Checklist48[[#This Row],[ifna]]="NA","",IF(Checklist48[[#This Row],[RelatedPQ]]=0,"",IF(Checklist48[[#This Row],[RelatedPQ]]="","",IF((INDEX(S2PQ_relational[],MATCH(Checklist48[[#This Row],[PIGUID&amp;NO]],S2PQ_relational[PIGUID &amp; "NO"],0),1))=Checklist48[[#This Row],[PIGUID]],"Non applicable",""))))</f>
        <v/>
      </c>
      <c r="Q167" s="63" t="str">
        <f>IF(Checklist48[[#This Row],[N/A]]="Non applicable",INDEX(S2PQ[[Questions de l’étape 2]:[Justification]],MATCH(Checklist48[[#This Row],[RelatedPQ]],S2PQ[S2PQGUID],0),3),"")</f>
        <v/>
      </c>
      <c r="R167" s="22"/>
    </row>
    <row r="168" spans="2:18" ht="45" x14ac:dyDescent="0.25">
      <c r="B168" s="63"/>
      <c r="C168" s="63"/>
      <c r="D168" s="64">
        <f>IF(Checklist48[[#This Row],[SGUID]]="",IF(Checklist48[[#This Row],[SSGUID]]="",0,1),1)</f>
        <v>0</v>
      </c>
      <c r="E168" s="63" t="s">
        <v>882</v>
      </c>
      <c r="F168" s="66" t="str">
        <f>_xlfn.IFNA(Checklist48[[#This Row],[RelatedPQ]],"NA")</f>
        <v>NA</v>
      </c>
      <c r="G168" s="63" t="e">
        <f>IF(Checklist48[[#This Row],[PIGUID]]="","",INDEX(S2PQ_relational[],MATCH(Checklist48[[#This Row],[PIGUID&amp;NO]],S2PQ_relational[PIGUID &amp; "NO"],0),2))</f>
        <v>#N/A</v>
      </c>
      <c r="H168" s="66" t="str">
        <f>Checklist48[[#This Row],[PIGUID]]&amp;"NO"</f>
        <v>1pZB76SwBalQpUvgXPZztDNO</v>
      </c>
      <c r="I168" s="66" t="b">
        <f>IF(Checklist48[[#This Row],[PIGUID]]="","",INDEX(PIs[NA Exempt],MATCH(Checklist48[[#This Row],[PIGUID]],PIs[GUID],0),1))</f>
        <v>0</v>
      </c>
      <c r="J168" s="63" t="str">
        <f>IF(Checklist48[[#This Row],[SGUID]]="",IF(Checklist48[[#This Row],[SSGUID]]="",IF(Checklist48[[#This Row],[PIGUID]]="","",INDEX(PIs[[Column1]:[SS]],MATCH(Checklist48[[#This Row],[PIGUID]],PIs[GUID],0),2)),INDEX(PIs[[Column1]:[SS]],MATCH(Checklist48[[#This Row],[SSGUID]],PIs[SSGUID],0),18)),INDEX(PIs[[Column1]:[SS]],MATCH(Checklist48[[#This Row],[SGUID]],PIs[SGUID],0),14))</f>
        <v>FO 08.02.05</v>
      </c>
      <c r="K168"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et/ou le conditionneur ont consulté leurs clients pour déterminer s’il existe des restrictions en matière de traitement post-récolte ou toute autre restriction commerciale.</v>
      </c>
      <c r="L168" s="63" t="str">
        <f>IF(Checklist48[[#This Row],[SGUID]]="",IF(Checklist48[[#This Row],[SSGUID]]="",INDEX(PIs[[Column1]:[SS]],MATCH(Checklist48[[#This Row],[PIGUID]],PIs[GUID],0),6),""),"")</f>
        <v>Il existe des documents qui confirment que le producteur et/ou le conditionneur se sont informés sur d’éventuelles restrictions supplémentaires.</v>
      </c>
      <c r="M168" s="63" t="str">
        <f>IF(Checklist48[[#This Row],[SSGUID]]="",IF(Checklist48[[#This Row],[PIGUID]]="","",INDEX(PIs[[Column1]:[SS]],MATCH(Checklist48[[#This Row],[PIGUID]],PIs[GUID],0),8)),"")</f>
        <v>Exigence Mineure</v>
      </c>
      <c r="N168" s="22"/>
      <c r="O168" s="22"/>
      <c r="P168" s="63" t="str">
        <f>IF(Checklist48[[#This Row],[ifna]]="NA","",IF(Checklist48[[#This Row],[RelatedPQ]]=0,"",IF(Checklist48[[#This Row],[RelatedPQ]]="","",IF((INDEX(S2PQ_relational[],MATCH(Checklist48[[#This Row],[PIGUID&amp;NO]],S2PQ_relational[PIGUID &amp; "NO"],0),1))=Checklist48[[#This Row],[PIGUID]],"Non applicable",""))))</f>
        <v/>
      </c>
      <c r="Q168" s="63" t="str">
        <f>IF(Checklist48[[#This Row],[N/A]]="Non applicable",INDEX(S2PQ[[Questions de l’étape 2]:[Justification]],MATCH(Checklist48[[#This Row],[RelatedPQ]],S2PQ[S2PQGUID],0),3),"")</f>
        <v/>
      </c>
      <c r="R168" s="22"/>
    </row>
    <row r="169" spans="2:18" ht="236.25" x14ac:dyDescent="0.25">
      <c r="B169" s="63"/>
      <c r="C169" s="63"/>
      <c r="D169" s="64">
        <f>IF(Checklist48[[#This Row],[SGUID]]="",IF(Checklist48[[#This Row],[SSGUID]]="",0,1),1)</f>
        <v>0</v>
      </c>
      <c r="E169" s="63" t="s">
        <v>1045</v>
      </c>
      <c r="F169" s="66" t="str">
        <f>_xlfn.IFNA(Checklist48[[#This Row],[RelatedPQ]],"NA")</f>
        <v>NA</v>
      </c>
      <c r="G169" s="63" t="e">
        <f>IF(Checklist48[[#This Row],[PIGUID]]="","",INDEX(S2PQ_relational[],MATCH(Checklist48[[#This Row],[PIGUID&amp;NO]],S2PQ_relational[PIGUID &amp; "NO"],0),2))</f>
        <v>#N/A</v>
      </c>
      <c r="H169" s="66" t="str">
        <f>Checklist48[[#This Row],[PIGUID]]&amp;"NO"</f>
        <v>bGUOIClk5fJfkQ2PSC5YoNO</v>
      </c>
      <c r="I169" s="66" t="b">
        <f>IF(Checklist48[[#This Row],[PIGUID]]="","",INDEX(PIs[NA Exempt],MATCH(Checklist48[[#This Row],[PIGUID]],PIs[GUID],0),1))</f>
        <v>0</v>
      </c>
      <c r="J169" s="63" t="str">
        <f>IF(Checklist48[[#This Row],[SGUID]]="",IF(Checklist48[[#This Row],[SSGUID]]="",IF(Checklist48[[#This Row],[PIGUID]]="","",INDEX(PIs[[Column1]:[SS]],MATCH(Checklist48[[#This Row],[PIGUID]],PIs[GUID],0),2)),INDEX(PIs[[Column1]:[SS]],MATCH(Checklist48[[#This Row],[SSGUID]],PIs[SSGUID],0),18)),INDEX(PIs[[Column1]:[SS]],MATCH(Checklist48[[#This Row],[SGUID]],PIs[SGUID],0),14))</f>
        <v>FO 08.02.06</v>
      </c>
      <c r="K169" s="63"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relatifs aux applications de traitement post-récolte sont conservés.</v>
      </c>
      <c r="L169" s="63" t="str">
        <f>IF(Checklist48[[#This Row],[SGUID]]="",IF(Checklist48[[#This Row],[SSGUID]]="",INDEX(PIs[[Column1]:[SS]],MATCH(Checklist48[[#This Row],[PIGUID]],PIs[GUID],0),6),""),"")</f>
        <v>Les informations suivantes doivent figurer dans tous les enregistrements concernant les applications de produit phytopharmaceutique (PPP) post-récolte :
\- Le lot de produit récolté traité
\- Le nom ou la référence de l’exploitation ou du site de traitement/manipulation de produit récolté sur lequel le traitement a été réalisé
\- Les dates exactes (jour/mois/année) de l’application
\- Le type de traitement utilisé pour l’application de PPP (par ex., pulvérisation, trempage, gazage, etc.)
\- Le motif de l’application (c’est-à-dire le nom commun du nuisible à traiter)
\- La dénomination commerciale complète et la substance active (y compris la formule) ou l’organisme utile avec son nom scientifique
\- La quantité de PPP appliquée en poids ou volume par litre d’eau ou autre fluide vecteur
\- Le nom de la personne ayant procédé à l’application du PPP sur le produit récolté</v>
      </c>
      <c r="M169" s="63" t="str">
        <f>IF(Checklist48[[#This Row],[SSGUID]]="",IF(Checklist48[[#This Row],[PIGUID]]="","",INDEX(PIs[[Column1]:[SS]],MATCH(Checklist48[[#This Row],[PIGUID]],PIs[GUID],0),8)),"")</f>
        <v>Exigence Majeure</v>
      </c>
      <c r="N169" s="22"/>
      <c r="O169" s="22"/>
      <c r="P169" s="63" t="str">
        <f>IF(Checklist48[[#This Row],[ifna]]="NA","",IF(Checklist48[[#This Row],[RelatedPQ]]=0,"",IF(Checklist48[[#This Row],[RelatedPQ]]="","",IF((INDEX(S2PQ_relational[],MATCH(Checklist48[[#This Row],[PIGUID&amp;NO]],S2PQ_relational[PIGUID &amp; "NO"],0),1))=Checklist48[[#This Row],[PIGUID]],"Non applicable",""))))</f>
        <v/>
      </c>
      <c r="Q169" s="63" t="str">
        <f>IF(Checklist48[[#This Row],[N/A]]="Non applicable",INDEX(S2PQ[[Questions de l’étape 2]:[Justification]],MATCH(Checklist48[[#This Row],[RelatedPQ]],S2PQ[S2PQGUID],0),3),"")</f>
        <v/>
      </c>
      <c r="R169" s="22"/>
    </row>
    <row r="170" spans="2:18" ht="78.75" x14ac:dyDescent="0.25">
      <c r="B170" s="63"/>
      <c r="C170" s="63"/>
      <c r="D170" s="64">
        <f>IF(Checklist48[[#This Row],[SGUID]]="",IF(Checklist48[[#This Row],[SSGUID]]="",0,1),1)</f>
        <v>0</v>
      </c>
      <c r="E170" s="63" t="s">
        <v>948</v>
      </c>
      <c r="F170" s="66" t="str">
        <f>_xlfn.IFNA(Checklist48[[#This Row],[RelatedPQ]],"NA")</f>
        <v>NA</v>
      </c>
      <c r="G170" s="63" t="e">
        <f>IF(Checklist48[[#This Row],[PIGUID]]="","",INDEX(S2PQ_relational[],MATCH(Checklist48[[#This Row],[PIGUID&amp;NO]],S2PQ_relational[PIGUID &amp; "NO"],0),2))</f>
        <v>#N/A</v>
      </c>
      <c r="H170" s="66" t="str">
        <f>Checklist48[[#This Row],[PIGUID]]&amp;"NO"</f>
        <v>4ZnBflFxdjBu3f0DKTkDCZNO</v>
      </c>
      <c r="I170" s="66" t="b">
        <f>IF(Checklist48[[#This Row],[PIGUID]]="","",INDEX(PIs[NA Exempt],MATCH(Checklist48[[#This Row],[PIGUID]],PIs[GUID],0),1))</f>
        <v>0</v>
      </c>
      <c r="J170" s="63" t="str">
        <f>IF(Checklist48[[#This Row],[SGUID]]="",IF(Checklist48[[#This Row],[SSGUID]]="",IF(Checklist48[[#This Row],[PIGUID]]="","",INDEX(PIs[[Column1]:[SS]],MATCH(Checklist48[[#This Row],[PIGUID]],PIs[GUID],0),2)),INDEX(PIs[[Column1]:[SS]],MATCH(Checklist48[[#This Row],[SSGUID]],PIs[SSGUID],0),18)),INDEX(PIs[[Column1]:[SS]],MATCH(Checklist48[[#This Row],[SGUID]],PIs[SGUID],0),14))</f>
        <v>FO 08.02.07</v>
      </c>
      <c r="K170" s="63" t="str">
        <f>IF(Checklist48[[#This Row],[SGUID]]="",IF(Checklist48[[#This Row],[SSGUID]]="",IF(Checklist48[[#This Row],[PIGUID]]="","",INDEX(PIs[[Column1]:[SS]],MATCH(Checklist48[[#This Row],[PIGUID]],PIs[GUID],0),4)),INDEX(PIs[[Column1]:[Ssbody]],MATCH(Checklist48[[#This Row],[SSGUID]],PIs[SSGUID],0),19)),INDEX(PIs[[Column1]:[SS]],MATCH(Checklist48[[#This Row],[SGUID]],PIs[SGUID],0),15))</f>
        <v>Les emballages post-récolte présents sur l’exploitation ont été entreposés de manière à empêcher toute contamination par des rongeurs, nuisibles, oiseaux, et tout autre danger physique et chimique.</v>
      </c>
      <c r="L170" s="63" t="str">
        <f>IF(Checklist48[[#This Row],[SGUID]]="",IF(Checklist48[[#This Row],[SSGUID]]="",INDEX(PIs[[Column1]:[SS]],MATCH(Checklist48[[#This Row],[PIGUID]],PIs[GUID],0),6),""),"")</f>
        <v>L’entreposage de tous les emballages des produits doit s’accompagner d’un dispositif de prévention contre les rongeurs, nuisibles, oiseaux et tous dangers physiques et chimiques.
Note : Les pots dans lesquels sont cultivés les plantes ne sont pas considérés comme des matériaux d’emballage.</v>
      </c>
      <c r="M170" s="63" t="str">
        <f>IF(Checklist48[[#This Row],[SSGUID]]="",IF(Checklist48[[#This Row],[PIGUID]]="","",INDEX(PIs[[Column1]:[SS]],MATCH(Checklist48[[#This Row],[PIGUID]],PIs[GUID],0),8)),"")</f>
        <v>Exigence Mineure</v>
      </c>
      <c r="N170" s="22"/>
      <c r="O170" s="22"/>
      <c r="P170" s="63" t="str">
        <f>IF(Checklist48[[#This Row],[ifna]]="NA","",IF(Checklist48[[#This Row],[RelatedPQ]]=0,"",IF(Checklist48[[#This Row],[RelatedPQ]]="","",IF((INDEX(S2PQ_relational[],MATCH(Checklist48[[#This Row],[PIGUID&amp;NO]],S2PQ_relational[PIGUID &amp; "NO"],0),1))=Checklist48[[#This Row],[PIGUID]],"Non applicable",""))))</f>
        <v/>
      </c>
      <c r="Q170" s="63" t="str">
        <f>IF(Checklist48[[#This Row],[N/A]]="Non applicable",INDEX(S2PQ[[Questions de l’étape 2]:[Justification]],MATCH(Checklist48[[#This Row],[RelatedPQ]],S2PQ[S2PQGUID],0),3),"")</f>
        <v/>
      </c>
      <c r="R170" s="22"/>
    </row>
    <row r="171" spans="2:18" ht="90" x14ac:dyDescent="0.25">
      <c r="B171" s="63"/>
      <c r="C171" s="63"/>
      <c r="D171" s="64">
        <f>IF(Checklist48[[#This Row],[SGUID]]="",IF(Checklist48[[#This Row],[SSGUID]]="",0,1),1)</f>
        <v>0</v>
      </c>
      <c r="E171" s="63" t="s">
        <v>942</v>
      </c>
      <c r="F171" s="66" t="str">
        <f>_xlfn.IFNA(Checklist48[[#This Row],[RelatedPQ]],"NA")</f>
        <v>NA</v>
      </c>
      <c r="G171" s="63" t="e">
        <f>IF(Checklist48[[#This Row],[PIGUID]]="","",INDEX(S2PQ_relational[],MATCH(Checklist48[[#This Row],[PIGUID&amp;NO]],S2PQ_relational[PIGUID &amp; "NO"],0),2))</f>
        <v>#N/A</v>
      </c>
      <c r="H171" s="66" t="str">
        <f>Checklist48[[#This Row],[PIGUID]]&amp;"NO"</f>
        <v>46Ve9Xpj1FZcu0xYbSxXjhNO</v>
      </c>
      <c r="I171" s="66" t="b">
        <f>IF(Checklist48[[#This Row],[PIGUID]]="","",INDEX(PIs[NA Exempt],MATCH(Checklist48[[#This Row],[PIGUID]],PIs[GUID],0),1))</f>
        <v>0</v>
      </c>
      <c r="J171" s="63" t="str">
        <f>IF(Checklist48[[#This Row],[SGUID]]="",IF(Checklist48[[#This Row],[SSGUID]]="",IF(Checklist48[[#This Row],[PIGUID]]="","",INDEX(PIs[[Column1]:[SS]],MATCH(Checklist48[[#This Row],[PIGUID]],PIs[GUID],0),2)),INDEX(PIs[[Column1]:[SS]],MATCH(Checklist48[[#This Row],[SSGUID]],PIs[SSGUID],0),18)),INDEX(PIs[[Column1]:[SS]],MATCH(Checklist48[[#This Row],[SGUID]],PIs[SGUID],0),14))</f>
        <v>FO 08.02.08</v>
      </c>
      <c r="K171" s="63" t="str">
        <f>IF(Checklist48[[#This Row],[SGUID]]="",IF(Checklist48[[#This Row],[SSGUID]]="",IF(Checklist48[[#This Row],[PIGUID]]="","",INDEX(PIs[[Column1]:[SS]],MATCH(Checklist48[[#This Row],[PIGUID]],PIs[GUID],0),4)),INDEX(PIs[[Column1]:[Ssbody]],MATCH(Checklist48[[#This Row],[SSGUID]],PIs[SSGUID],0),19)),INDEX(PIs[[Column1]:[SS]],MATCH(Checklist48[[#This Row],[SGUID]],PIs[SGUID],0),15))</f>
        <v>Les matériels de culture réutilisables sont nettoyés pour garantir l’absence de corps étrangers.</v>
      </c>
      <c r="L171" s="63" t="str">
        <f>IF(Checklist48[[#This Row],[SGUID]]="",IF(Checklist48[[#This Row],[SSGUID]]="",INDEX(PIs[[Column1]:[SS]],MATCH(Checklist48[[#This Row],[PIGUID]],PIs[GUID],0),6),""),"")</f>
        <v>Les matériels de culture, y compris les pots, caisses, seaux et autres conteneurs doivent être nettoyés. En fonction du risque de contamination, un planning de nettoyage doit être mis en place pour garantir, au minimum, l’absence de corps étrangers avant la réutilisation.
Cette section ne s’applique pas aux pots qui ne sont pas réutilisés.</v>
      </c>
      <c r="M171" s="63" t="str">
        <f>IF(Checklist48[[#This Row],[SSGUID]]="",IF(Checklist48[[#This Row],[PIGUID]]="","",INDEX(PIs[[Column1]:[SS]],MATCH(Checklist48[[#This Row],[PIGUID]],PIs[GUID],0),8)),"")</f>
        <v>Exigence Mineure</v>
      </c>
      <c r="N171" s="22"/>
      <c r="O171" s="22"/>
      <c r="P171" s="63" t="str">
        <f>IF(Checklist48[[#This Row],[ifna]]="NA","",IF(Checklist48[[#This Row],[RelatedPQ]]=0,"",IF(Checklist48[[#This Row],[RelatedPQ]]="","",IF((INDEX(S2PQ_relational[],MATCH(Checklist48[[#This Row],[PIGUID&amp;NO]],S2PQ_relational[PIGUID &amp; "NO"],0),1))=Checklist48[[#This Row],[PIGUID]],"Non applicable",""))))</f>
        <v/>
      </c>
      <c r="Q171" s="63" t="str">
        <f>IF(Checklist48[[#This Row],[N/A]]="Non applicable",INDEX(S2PQ[[Questions de l’étape 2]:[Justification]],MATCH(Checklist48[[#This Row],[RelatedPQ]],S2PQ[S2PQGUID],0),3),"")</f>
        <v/>
      </c>
      <c r="R171" s="22"/>
    </row>
    <row r="172" spans="2:18" ht="33.75" x14ac:dyDescent="0.25">
      <c r="B172" s="63" t="s">
        <v>60</v>
      </c>
      <c r="C172" s="63"/>
      <c r="D172" s="64">
        <f>IF(Checklist48[[#This Row],[SGUID]]="",IF(Checklist48[[#This Row],[SSGUID]]="",0,1),1)</f>
        <v>1</v>
      </c>
      <c r="E172" s="63"/>
      <c r="F172" s="66" t="str">
        <f>_xlfn.IFNA(Checklist48[[#This Row],[RelatedPQ]],"NA")</f>
        <v/>
      </c>
      <c r="G172" s="63" t="str">
        <f>IF(Checklist48[[#This Row],[PIGUID]]="","",INDEX(S2PQ_relational[],MATCH(Checklist48[[#This Row],[PIGUID&amp;NO]],S2PQ_relational[PIGUID &amp; "NO"],0),2))</f>
        <v/>
      </c>
      <c r="H172" s="66" t="str">
        <f>Checklist48[[#This Row],[PIGUID]]&amp;"NO"</f>
        <v>NO</v>
      </c>
      <c r="I172" s="66" t="str">
        <f>IF(Checklist48[[#This Row],[PIGUID]]="","",INDEX(PIs[NA Exempt],MATCH(Checklist48[[#This Row],[PIGUID]],PIs[GUID],0),1))</f>
        <v/>
      </c>
      <c r="J172" s="63" t="str">
        <f>IF(Checklist48[[#This Row],[SGUID]]="",IF(Checklist48[[#This Row],[SSGUID]]="",IF(Checklist48[[#This Row],[PIGUID]]="","",INDEX(PIs[[Column1]:[SS]],MATCH(Checklist48[[#This Row],[PIGUID]],PIs[GUID],0),2)),INDEX(PIs[[Column1]:[SS]],MATCH(Checklist48[[#This Row],[SSGUID]],PIs[SSGUID],0),18)),INDEX(PIs[[Column1]:[SS]],MATCH(Checklist48[[#This Row],[SGUID]],PIs[SGUID],0),14))</f>
        <v>FO 09 GESTION DES DÉCHETS</v>
      </c>
      <c r="K172" s="63" t="str">
        <f>IF(Checklist48[[#This Row],[SGUID]]="",IF(Checklist48[[#This Row],[SSGUID]]="",IF(Checklist48[[#This Row],[PIGUID]]="","",INDEX(PIs[[Column1]:[SS]],MATCH(Checklist48[[#This Row],[PIGUID]],PIs[GUID],0),4)),INDEX(PIs[[Column1]:[Ssbody]],MATCH(Checklist48[[#This Row],[SSGUID]],PIs[SSGUID],0),19)),INDEX(PIs[[Column1]:[SS]],MATCH(Checklist48[[#This Row],[SGUID]],PIs[SGUID],0),15))</f>
        <v>-</v>
      </c>
      <c r="L172" s="63" t="str">
        <f>IF(Checklist48[[#This Row],[SGUID]]="",IF(Checklist48[[#This Row],[SSGUID]]="",INDEX(PIs[[Column1]:[SS]],MATCH(Checklist48[[#This Row],[PIGUID]],PIs[GUID],0),6),""),"")</f>
        <v/>
      </c>
      <c r="M172" s="63" t="str">
        <f>IF(Checklist48[[#This Row],[SSGUID]]="",IF(Checklist48[[#This Row],[PIGUID]]="","",INDEX(PIs[[Column1]:[SS]],MATCH(Checklist48[[#This Row],[PIGUID]],PIs[GUID],0),8)),"")</f>
        <v/>
      </c>
      <c r="N172" s="22"/>
      <c r="O172" s="22"/>
      <c r="P172" s="63" t="str">
        <f>IF(Checklist48[[#This Row],[ifna]]="NA","",IF(Checklist48[[#This Row],[RelatedPQ]]=0,"",IF(Checklist48[[#This Row],[RelatedPQ]]="","",IF((INDEX(S2PQ_relational[],MATCH(Checklist48[[#This Row],[PIGUID&amp;NO]],S2PQ_relational[PIGUID &amp; "NO"],0),1))=Checklist48[[#This Row],[PIGUID]],"Non applicable",""))))</f>
        <v/>
      </c>
      <c r="Q172" s="63" t="str">
        <f>IF(Checklist48[[#This Row],[N/A]]="Non applicable",INDEX(S2PQ[[Questions de l’étape 2]:[Justification]],MATCH(Checklist48[[#This Row],[RelatedPQ]],S2PQ[S2PQGUID],0),3),"")</f>
        <v/>
      </c>
      <c r="R172" s="22"/>
    </row>
    <row r="173" spans="2:18" ht="33.75" hidden="1" x14ac:dyDescent="0.25">
      <c r="B173" s="63"/>
      <c r="C173" s="63" t="s">
        <v>61</v>
      </c>
      <c r="D173" s="64">
        <f>IF(Checklist48[[#This Row],[SGUID]]="",IF(Checklist48[[#This Row],[SSGUID]]="",0,1),1)</f>
        <v>1</v>
      </c>
      <c r="E173" s="63"/>
      <c r="F173" s="66" t="str">
        <f>_xlfn.IFNA(Checklist48[[#This Row],[RelatedPQ]],"NA")</f>
        <v/>
      </c>
      <c r="G173" s="63" t="str">
        <f>IF(Checklist48[[#This Row],[PIGUID]]="","",INDEX(S2PQ_relational[],MATCH(Checklist48[[#This Row],[PIGUID&amp;NO]],S2PQ_relational[PIGUID &amp; "NO"],0),2))</f>
        <v/>
      </c>
      <c r="H173" s="66" t="str">
        <f>Checklist48[[#This Row],[PIGUID]]&amp;"NO"</f>
        <v>NO</v>
      </c>
      <c r="I173" s="66" t="str">
        <f>IF(Checklist48[[#This Row],[PIGUID]]="","",INDEX(PIs[NA Exempt],MATCH(Checklist48[[#This Row],[PIGUID]],PIs[GUID],0),1))</f>
        <v/>
      </c>
      <c r="J173" s="63" t="str">
        <f>IF(Checklist48[[#This Row],[SGUID]]="",IF(Checklist48[[#This Row],[SSGUID]]="",IF(Checklist48[[#This Row],[PIGUID]]="","",INDEX(PIs[[Column1]:[SS]],MATCH(Checklist48[[#This Row],[PIGUID]],PIs[GUID],0),2)),INDEX(PIs[[Column1]:[SS]],MATCH(Checklist48[[#This Row],[SSGUID]],PIs[SSGUID],0),18)),INDEX(PIs[[Column1]:[SS]],MATCH(Checklist48[[#This Row],[SGUID]],PIs[SGUID],0),14))</f>
        <v>-</v>
      </c>
      <c r="K173" s="63" t="str">
        <f>IF(Checklist48[[#This Row],[SGUID]]="",IF(Checklist48[[#This Row],[SSGUID]]="",IF(Checklist48[[#This Row],[PIGUID]]="","",INDEX(PIs[[Column1]:[SS]],MATCH(Checklist48[[#This Row],[PIGUID]],PIs[GUID],0),4)),INDEX(PIs[[Column1]:[Ssbody]],MATCH(Checklist48[[#This Row],[SSGUID]],PIs[SSGUID],0),19)),INDEX(PIs[[Column1]:[SS]],MATCH(Checklist48[[#This Row],[SGUID]],PIs[SGUID],0),15))</f>
        <v>-</v>
      </c>
      <c r="L173" s="63" t="str">
        <f>IF(Checklist48[[#This Row],[SGUID]]="",IF(Checklist48[[#This Row],[SSGUID]]="",INDEX(PIs[[Column1]:[SS]],MATCH(Checklist48[[#This Row],[PIGUID]],PIs[GUID],0),6),""),"")</f>
        <v/>
      </c>
      <c r="M173" s="63" t="str">
        <f>IF(Checklist48[[#This Row],[SSGUID]]="",IF(Checklist48[[#This Row],[PIGUID]]="","",INDEX(PIs[[Column1]:[SS]],MATCH(Checklist48[[#This Row],[PIGUID]],PIs[GUID],0),8)),"")</f>
        <v/>
      </c>
      <c r="N173" s="22"/>
      <c r="O173" s="22"/>
      <c r="P173" s="63" t="str">
        <f>IF(Checklist48[[#This Row],[ifna]]="NA","",IF(Checklist48[[#This Row],[RelatedPQ]]=0,"",IF(Checklist48[[#This Row],[RelatedPQ]]="","",IF((INDEX(S2PQ_relational[],MATCH(Checklist48[[#This Row],[PIGUID&amp;NO]],S2PQ_relational[PIGUID &amp; "NO"],0),1))=Checklist48[[#This Row],[PIGUID]],"Non applicable",""))))</f>
        <v/>
      </c>
      <c r="Q173" s="63" t="str">
        <f>IF(Checklist48[[#This Row],[N/A]]="Non applicable",INDEX(S2PQ[[Questions de l’étape 2]:[Justification]],MATCH(Checklist48[[#This Row],[RelatedPQ]],S2PQ[S2PQGUID],0),3),"")</f>
        <v/>
      </c>
      <c r="R173" s="22"/>
    </row>
    <row r="174" spans="2:18" ht="146.25" x14ac:dyDescent="0.25">
      <c r="B174" s="63"/>
      <c r="C174" s="63"/>
      <c r="D174" s="64">
        <f>IF(Checklist48[[#This Row],[SGUID]]="",IF(Checklist48[[#This Row],[SSGUID]]="",0,1),1)</f>
        <v>0</v>
      </c>
      <c r="E174" s="63" t="s">
        <v>71</v>
      </c>
      <c r="F174" s="66" t="str">
        <f>_xlfn.IFNA(Checklist48[[#This Row],[RelatedPQ]],"NA")</f>
        <v>NA</v>
      </c>
      <c r="G174" s="63" t="e">
        <f>IF(Checklist48[[#This Row],[PIGUID]]="","",INDEX(S2PQ_relational[],MATCH(Checklist48[[#This Row],[PIGUID&amp;NO]],S2PQ_relational[PIGUID &amp; "NO"],0),2))</f>
        <v>#N/A</v>
      </c>
      <c r="H174" s="66" t="str">
        <f>Checklist48[[#This Row],[PIGUID]]&amp;"NO"</f>
        <v>4Rqz2SsWsAEexq0xe2ogOWNO</v>
      </c>
      <c r="I174" s="66" t="b">
        <f>IF(Checklist48[[#This Row],[PIGUID]]="","",INDEX(PIs[NA Exempt],MATCH(Checklist48[[#This Row],[PIGUID]],PIs[GUID],0),1))</f>
        <v>0</v>
      </c>
      <c r="J174" s="63" t="str">
        <f>IF(Checklist48[[#This Row],[SGUID]]="",IF(Checklist48[[#This Row],[SSGUID]]="",IF(Checklist48[[#This Row],[PIGUID]]="","",INDEX(PIs[[Column1]:[SS]],MATCH(Checklist48[[#This Row],[PIGUID]],PIs[GUID],0),2)),INDEX(PIs[[Column1]:[SS]],MATCH(Checklist48[[#This Row],[SSGUID]],PIs[SSGUID],0),18)),INDEX(PIs[[Column1]:[SS]],MATCH(Checklist48[[#This Row],[SGUID]],PIs[SGUID],0),14))</f>
        <v>FO 09.01</v>
      </c>
      <c r="K174" s="63" t="str">
        <f>IF(Checklist48[[#This Row],[SGUID]]="",IF(Checklist48[[#This Row],[SSGUID]]="",IF(Checklist48[[#This Row],[PIGUID]]="","",INDEX(PIs[[Column1]:[SS]],MATCH(Checklist48[[#This Row],[PIGUID]],PIs[GUID],0),4)),INDEX(PIs[[Column1]:[Ssbody]],MATCH(Checklist48[[#This Row],[SSGUID]],PIs[SSGUID],0),19)),INDEX(PIs[[Column1]:[SS]],MATCH(Checklist48[[#This Row],[SGUID]],PIs[SGUID],0),15))</f>
        <v>Les types de déchets et sources de pollution ont été identifiés dans l’ensemble des zones de l’exploitation.</v>
      </c>
      <c r="L174" s="63" t="str">
        <f>IF(Checklist48[[#This Row],[SGUID]]="",IF(Checklist48[[#This Row],[SSGUID]]="",INDEX(PIs[[Column1]:[SS]],MATCH(Checklist48[[#This Row],[PIGUID]],PIs[GUID],0),6),""),"")</f>
        <v>Les déchets (papier, carton, plastique, hydrocarbures, etc.) et les sources de pollution (excédent d’engrais, gaz d’échappement, huile, carburant, bruit, effluents, agents chimiques, etc.) associés aux processus agricoles doivent être répertoriés.
Les plastiques utilisés doivent être identifiés, et la méthode d’élimination dûment documentée, le cas échéant.
Pour les groupements de producteurs sous l’Option 2, des éléments justificatifs an niveau du système de gestion de la qualité (SGQ) sont considérés comme acceptables.</v>
      </c>
      <c r="M174" s="63" t="str">
        <f>IF(Checklist48[[#This Row],[SSGUID]]="",IF(Checklist48[[#This Row],[PIGUID]]="","",INDEX(PIs[[Column1]:[SS]],MATCH(Checklist48[[#This Row],[PIGUID]],PIs[GUID],0),8)),"")</f>
        <v>Exigence Majeure</v>
      </c>
      <c r="N174" s="22"/>
      <c r="O174" s="22"/>
      <c r="P174" s="63" t="str">
        <f>IF(Checklist48[[#This Row],[ifna]]="NA","",IF(Checklist48[[#This Row],[RelatedPQ]]=0,"",IF(Checklist48[[#This Row],[RelatedPQ]]="","",IF((INDEX(S2PQ_relational[],MATCH(Checklist48[[#This Row],[PIGUID&amp;NO]],S2PQ_relational[PIGUID &amp; "NO"],0),1))=Checklist48[[#This Row],[PIGUID]],"Non applicable",""))))</f>
        <v/>
      </c>
      <c r="Q174" s="63" t="str">
        <f>IF(Checklist48[[#This Row],[N/A]]="Non applicable",INDEX(S2PQ[[Questions de l’étape 2]:[Justification]],MATCH(Checklist48[[#This Row],[RelatedPQ]],S2PQ[S2PQGUID],0),3),"")</f>
        <v/>
      </c>
      <c r="R174" s="22"/>
    </row>
    <row r="175" spans="2:18" ht="270" x14ac:dyDescent="0.25">
      <c r="B175" s="63"/>
      <c r="C175" s="63"/>
      <c r="D175" s="64">
        <f>IF(Checklist48[[#This Row],[SGUID]]="",IF(Checklist48[[#This Row],[SSGUID]]="",0,1),1)</f>
        <v>0</v>
      </c>
      <c r="E175" s="63" t="s">
        <v>105</v>
      </c>
      <c r="F175" s="66" t="str">
        <f>_xlfn.IFNA(Checklist48[[#This Row],[RelatedPQ]],"NA")</f>
        <v>NA</v>
      </c>
      <c r="G175" s="63" t="e">
        <f>IF(Checklist48[[#This Row],[PIGUID]]="","",INDEX(S2PQ_relational[],MATCH(Checklist48[[#This Row],[PIGUID&amp;NO]],S2PQ_relational[PIGUID &amp; "NO"],0),2))</f>
        <v>#N/A</v>
      </c>
      <c r="H175" s="66" t="str">
        <f>Checklist48[[#This Row],[PIGUID]]&amp;"NO"</f>
        <v>46qsMfFP8U3f3SeCtMqwbsNO</v>
      </c>
      <c r="I175" s="66" t="b">
        <f>IF(Checklist48[[#This Row],[PIGUID]]="","",INDEX(PIs[NA Exempt],MATCH(Checklist48[[#This Row],[PIGUID]],PIs[GUID],0),1))</f>
        <v>0</v>
      </c>
      <c r="J175" s="63" t="str">
        <f>IF(Checklist48[[#This Row],[SGUID]]="",IF(Checklist48[[#This Row],[SSGUID]]="",IF(Checklist48[[#This Row],[PIGUID]]="","",INDEX(PIs[[Column1]:[SS]],MATCH(Checklist48[[#This Row],[PIGUID]],PIs[GUID],0),2)),INDEX(PIs[[Column1]:[SS]],MATCH(Checklist48[[#This Row],[SSGUID]],PIs[SSGUID],0),18)),INDEX(PIs[[Column1]:[SS]],MATCH(Checklist48[[#This Row],[SGUID]],PIs[SGUID],0),14))</f>
        <v>FO 09.02</v>
      </c>
      <c r="K175" s="63"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 gestion des déchets est mis en œuvre.</v>
      </c>
      <c r="L175" s="63" t="str">
        <f>IF(Checklist48[[#This Row],[SGUID]]="",IF(Checklist48[[#This Row],[SSGUID]]="",INDEX(PIs[[Column1]:[SS]],MATCH(Checklist48[[#This Row],[PIGUID]],PIs[GUID],0),6),""),"")</f>
        <v>Un système doit être en place pour gérer les déchets (réduction des volumes et recyclage) et les sources potentielles de pollution.
Le système doit s’appuyer sur une évaluation des activités de l’entreprise et de leur impact potentiel sur l’environnement.
Il doit exister des preuves de tri des déchets, notamment des déchets plastiques, et des méthodes adaptées d’élimination, dont le recyclage.
Le personnel doit être formé à l’élimination des déchets, notamment en limitant les rejets de plastique dans l’environnement.
Lors de l’examen des potentielles sources de pollution, il convient de tenir compte de la pollution de l’air, du sol, de l’eau et de la pollution sonore et lumineuse.
Les méthodes employées pour limiter les risques de contamination de toute nature doivent être documentées.
Il doit exister des preuves du recours à des méthodes visant à empêcher les déversements d’hydrocarbures. Des directives et des outils devraient être en place pour nettoyer les déversements éventuels.</v>
      </c>
      <c r="M175" s="63" t="str">
        <f>IF(Checklist48[[#This Row],[SSGUID]]="",IF(Checklist48[[#This Row],[PIGUID]]="","",INDEX(PIs[[Column1]:[SS]],MATCH(Checklist48[[#This Row],[PIGUID]],PIs[GUID],0),8)),"")</f>
        <v>Exigence Majeure</v>
      </c>
      <c r="N175" s="22"/>
      <c r="O175" s="22"/>
      <c r="P175" s="63" t="str">
        <f>IF(Checklist48[[#This Row],[ifna]]="NA","",IF(Checklist48[[#This Row],[RelatedPQ]]=0,"",IF(Checklist48[[#This Row],[RelatedPQ]]="","",IF((INDEX(S2PQ_relational[],MATCH(Checklist48[[#This Row],[PIGUID&amp;NO]],S2PQ_relational[PIGUID &amp; "NO"],0),1))=Checklist48[[#This Row],[PIGUID]],"Non applicable",""))))</f>
        <v/>
      </c>
      <c r="Q175" s="63" t="str">
        <f>IF(Checklist48[[#This Row],[N/A]]="Non applicable",INDEX(S2PQ[[Questions de l’étape 2]:[Justification]],MATCH(Checklist48[[#This Row],[RelatedPQ]],S2PQ[S2PQGUID],0),3),"")</f>
        <v/>
      </c>
      <c r="R175" s="22"/>
    </row>
    <row r="176" spans="2:18" ht="101.25" x14ac:dyDescent="0.25">
      <c r="B176" s="63"/>
      <c r="C176" s="63"/>
      <c r="D176" s="64">
        <f>IF(Checklist48[[#This Row],[SGUID]]="",IF(Checklist48[[#This Row],[SSGUID]]="",0,1),1)</f>
        <v>0</v>
      </c>
      <c r="E176" s="63" t="s">
        <v>53</v>
      </c>
      <c r="F176" s="66" t="str">
        <f>_xlfn.IFNA(Checklist48[[#This Row],[RelatedPQ]],"NA")</f>
        <v>NA</v>
      </c>
      <c r="G176" s="63" t="e">
        <f>IF(Checklist48[[#This Row],[PIGUID]]="","",INDEX(S2PQ_relational[],MATCH(Checklist48[[#This Row],[PIGUID&amp;NO]],S2PQ_relational[PIGUID &amp; "NO"],0),2))</f>
        <v>#N/A</v>
      </c>
      <c r="H176" s="66" t="str">
        <f>Checklist48[[#This Row],[PIGUID]]&amp;"NO"</f>
        <v>5RaDqaMrVYsz5XQYKz8nR8NO</v>
      </c>
      <c r="I176" s="66" t="b">
        <f>IF(Checklist48[[#This Row],[PIGUID]]="","",INDEX(PIs[NA Exempt],MATCH(Checklist48[[#This Row],[PIGUID]],PIs[GUID],0),1))</f>
        <v>0</v>
      </c>
      <c r="J176" s="63" t="str">
        <f>IF(Checklist48[[#This Row],[SGUID]]="",IF(Checklist48[[#This Row],[SSGUID]]="",IF(Checklist48[[#This Row],[PIGUID]]="","",INDEX(PIs[[Column1]:[SS]],MATCH(Checklist48[[#This Row],[PIGUID]],PIs[GUID],0),2)),INDEX(PIs[[Column1]:[SS]],MATCH(Checklist48[[#This Row],[SSGUID]],PIs[SSGUID],0),18)),INDEX(PIs[[Column1]:[SS]],MATCH(Checklist48[[#This Row],[SGUID]],PIs[SGUID],0),14))</f>
        <v>FO 09.03</v>
      </c>
      <c r="K176" s="63" t="str">
        <f>IF(Checklist48[[#This Row],[SGUID]]="",IF(Checklist48[[#This Row],[SSGUID]]="",IF(Checklist48[[#This Row],[PIGUID]]="","",INDEX(PIs[[Column1]:[SS]],MATCH(Checklist48[[#This Row],[PIGUID]],PIs[GUID],0),4)),INDEX(PIs[[Column1]:[Ssbody]],MATCH(Checklist48[[#This Row],[SSGUID]],PIs[SSGUID],0),19)),INDEX(PIs[[Column1]:[SS]],MATCH(Checklist48[[#This Row],[SGUID]],PIs[SGUID],0),15))</f>
        <v>Le site est propre et bien rangé.</v>
      </c>
      <c r="L176" s="63" t="str">
        <f>IF(Checklist48[[#This Row],[SGUID]]="",IF(Checklist48[[#This Row],[SSGUID]]="",INDEX(PIs[[Column1]:[SS]],MATCH(Checklist48[[#This Row],[PIGUID]],PIs[GUID],0),6),""),"")</f>
        <v>Un contrôle visuel doit confirmer l’absence d’accumulation de déchets ou de détritus aux abords immédiats du ou des sites de production ou bâtiments de stockage. La présence ponctuelle de détritus et de déchets en faible quantité dans les zones mentionnées est acceptable, tout comme la présence de déchets issus des travaux de la journée. Tous les autres détritus et déchets doivent être évacués.</v>
      </c>
      <c r="M176" s="63" t="str">
        <f>IF(Checklist48[[#This Row],[SSGUID]]="",IF(Checklist48[[#This Row],[PIGUID]]="","",INDEX(PIs[[Column1]:[SS]],MATCH(Checklist48[[#This Row],[PIGUID]],PIs[GUID],0),8)),"")</f>
        <v>Exigence Mineure</v>
      </c>
      <c r="N176" s="22"/>
      <c r="O176" s="22"/>
      <c r="P176" s="63" t="str">
        <f>IF(Checklist48[[#This Row],[ifna]]="NA","",IF(Checklist48[[#This Row],[RelatedPQ]]=0,"",IF(Checklist48[[#This Row],[RelatedPQ]]="","",IF((INDEX(S2PQ_relational[],MATCH(Checklist48[[#This Row],[PIGUID&amp;NO]],S2PQ_relational[PIGUID &amp; "NO"],0),1))=Checklist48[[#This Row],[PIGUID]],"Non applicable",""))))</f>
        <v/>
      </c>
      <c r="Q176" s="63" t="str">
        <f>IF(Checklist48[[#This Row],[N/A]]="Non applicable",INDEX(S2PQ[[Questions de l’étape 2]:[Justification]],MATCH(Checklist48[[#This Row],[RelatedPQ]],S2PQ[S2PQGUID],0),3),"")</f>
        <v/>
      </c>
      <c r="R176" s="22"/>
    </row>
    <row r="177" spans="2:18" ht="112.5" x14ac:dyDescent="0.25">
      <c r="B177" s="63"/>
      <c r="C177" s="63"/>
      <c r="D177" s="64">
        <f>IF(Checklist48[[#This Row],[SGUID]]="",IF(Checklist48[[#This Row],[SSGUID]]="",0,1),1)</f>
        <v>0</v>
      </c>
      <c r="E177" s="63" t="s">
        <v>117</v>
      </c>
      <c r="F177" s="66" t="str">
        <f>_xlfn.IFNA(Checklist48[[#This Row],[RelatedPQ]],"NA")</f>
        <v>NA</v>
      </c>
      <c r="G177" s="63" t="e">
        <f>IF(Checklist48[[#This Row],[PIGUID]]="","",INDEX(S2PQ_relational[],MATCH(Checklist48[[#This Row],[PIGUID&amp;NO]],S2PQ_relational[PIGUID &amp; "NO"],0),2))</f>
        <v>#N/A</v>
      </c>
      <c r="H177" s="66" t="str">
        <f>Checklist48[[#This Row],[PIGUID]]&amp;"NO"</f>
        <v>7xTQzRaVHaOEDU6vQRTZOMNO</v>
      </c>
      <c r="I177" s="66" t="b">
        <f>IF(Checklist48[[#This Row],[PIGUID]]="","",INDEX(PIs[NA Exempt],MATCH(Checklist48[[#This Row],[PIGUID]],PIs[GUID],0),1))</f>
        <v>0</v>
      </c>
      <c r="J177" s="63" t="str">
        <f>IF(Checklist48[[#This Row],[SGUID]]="",IF(Checklist48[[#This Row],[SSGUID]]="",IF(Checklist48[[#This Row],[PIGUID]]="","",INDEX(PIs[[Column1]:[SS]],MATCH(Checklist48[[#This Row],[PIGUID]],PIs[GUID],0),2)),INDEX(PIs[[Column1]:[SS]],MATCH(Checklist48[[#This Row],[SSGUID]],PIs[SSGUID],0),18)),INDEX(PIs[[Column1]:[SS]],MATCH(Checklist48[[#This Row],[SGUID]],PIs[SGUID],0),14))</f>
        <v>FO 09.04</v>
      </c>
      <c r="K177" s="63" t="str">
        <f>IF(Checklist48[[#This Row],[SGUID]]="",IF(Checklist48[[#This Row],[SSGUID]]="",IF(Checklist48[[#This Row],[PIGUID]]="","",INDEX(PIs[[Column1]:[SS]],MATCH(Checklist48[[#This Row],[PIGUID]],PIs[GUID],0),4)),INDEX(PIs[[Column1]:[Ssbody]],MATCH(Checklist48[[#This Row],[SSGUID]],PIs[SSGUID],0),19)),INDEX(PIs[[Column1]:[SS]],MATCH(Checklist48[[#This Row],[SGUID]],PIs[SGUID],0),15))</f>
        <v>Les zones de rétention des cuves à gazole (diesel) ou d’autres carburants sont sans danger pour l’environnement.</v>
      </c>
      <c r="L177" s="63" t="str">
        <f>IF(Checklist48[[#This Row],[SGUID]]="",IF(Checklist48[[#This Row],[SSGUID]]="",INDEX(PIs[[Column1]:[SS]],MATCH(Checklist48[[#This Row],[PIGUID]],PIs[GUID],0),6),""),"")</f>
        <v>Les zones de rétention doivent être entretenues de manière à réduire les risques pour l’environnement. Leur emplacement doit tenir compte du risque de pollution des sources d’eau. L’exigence minimale pour une zone de rétention est un espace imperméabilisé d’une capacité correspondant à au moins 110 % du volume de la plus grande cuve qu’elle contient. S’il s’agit d’une zone à environnement sensible, la capacité doit être portée à 165 % du volume de la plus grande cuve.</v>
      </c>
      <c r="M177" s="63" t="str">
        <f>IF(Checklist48[[#This Row],[SSGUID]]="",IF(Checklist48[[#This Row],[PIGUID]]="","",INDEX(PIs[[Column1]:[SS]],MATCH(Checklist48[[#This Row],[PIGUID]],PIs[GUID],0),8)),"")</f>
        <v>Exigence Mineure</v>
      </c>
      <c r="N177" s="22"/>
      <c r="O177" s="22"/>
      <c r="P177" s="63" t="str">
        <f>IF(Checklist48[[#This Row],[ifna]]="NA","",IF(Checklist48[[#This Row],[RelatedPQ]]=0,"",IF(Checklist48[[#This Row],[RelatedPQ]]="","",IF((INDEX(S2PQ_relational[],MATCH(Checklist48[[#This Row],[PIGUID&amp;NO]],S2PQ_relational[PIGUID &amp; "NO"],0),1))=Checklist48[[#This Row],[PIGUID]],"Non applicable",""))))</f>
        <v/>
      </c>
      <c r="Q177" s="63" t="str">
        <f>IF(Checklist48[[#This Row],[N/A]]="Non applicable",INDEX(S2PQ[[Questions de l’étape 2]:[Justification]],MATCH(Checklist48[[#This Row],[RelatedPQ]],S2PQ[S2PQGUID],0),3),"")</f>
        <v/>
      </c>
      <c r="R177" s="22"/>
    </row>
    <row r="178" spans="2:18" ht="78.75" x14ac:dyDescent="0.25">
      <c r="B178" s="63"/>
      <c r="C178" s="63"/>
      <c r="D178" s="64">
        <f>IF(Checklist48[[#This Row],[SGUID]]="",IF(Checklist48[[#This Row],[SSGUID]]="",0,1),1)</f>
        <v>0</v>
      </c>
      <c r="E178" s="63" t="s">
        <v>99</v>
      </c>
      <c r="F178" s="66" t="str">
        <f>_xlfn.IFNA(Checklist48[[#This Row],[RelatedPQ]],"NA")</f>
        <v>NA</v>
      </c>
      <c r="G178" s="63" t="e">
        <f>IF(Checklist48[[#This Row],[PIGUID]]="","",INDEX(S2PQ_relational[],MATCH(Checklist48[[#This Row],[PIGUID&amp;NO]],S2PQ_relational[PIGUID &amp; "NO"],0),2))</f>
        <v>#N/A</v>
      </c>
      <c r="H178" s="66" t="str">
        <f>Checklist48[[#This Row],[PIGUID]]&amp;"NO"</f>
        <v>1AKLtGWPk4MxsQKNPVPnHdNO</v>
      </c>
      <c r="I178" s="66" t="b">
        <f>IF(Checklist48[[#This Row],[PIGUID]]="","",INDEX(PIs[NA Exempt],MATCH(Checklist48[[#This Row],[PIGUID]],PIs[GUID],0),1))</f>
        <v>0</v>
      </c>
      <c r="J178" s="63" t="str">
        <f>IF(Checklist48[[#This Row],[SGUID]]="",IF(Checklist48[[#This Row],[SSGUID]]="",IF(Checklist48[[#This Row],[PIGUID]]="","",INDEX(PIs[[Column1]:[SS]],MATCH(Checklist48[[#This Row],[PIGUID]],PIs[GUID],0),2)),INDEX(PIs[[Column1]:[SS]],MATCH(Checklist48[[#This Row],[SSGUID]],PIs[SSGUID],0),18)),INDEX(PIs[[Column1]:[SS]],MATCH(Checklist48[[#This Row],[SGUID]],PIs[SGUID],0),14))</f>
        <v>FO 09.05</v>
      </c>
      <c r="K178" s="63" t="str">
        <f>IF(Checklist48[[#This Row],[SGUID]]="",IF(Checklist48[[#This Row],[SSGUID]]="",IF(Checklist48[[#This Row],[PIGUID]]="","",INDEX(PIs[[Column1]:[SS]],MATCH(Checklist48[[#This Row],[PIGUID]],PIs[GUID],0),4)),INDEX(PIs[[Column1]:[Ssbody]],MATCH(Checklist48[[#This Row],[SSGUID]],PIs[SSGUID],0),19)),INDEX(PIs[[Column1]:[SS]],MATCH(Checklist48[[#This Row],[SGUID]],PIs[SGUID],0),15))</f>
        <v>Les déchets organiques sont gérés de manière appropriée, de façon à réduire le risque de contamination de l’environnement.</v>
      </c>
      <c r="L178" s="63" t="str">
        <f>IF(Checklist48[[#This Row],[SGUID]]="",IF(Checklist48[[#This Row],[SSGUID]]="",INDEX(PIs[[Column1]:[SS]],MATCH(Checklist48[[#This Row],[PIGUID]],PIs[GUID],0),6),""),"")</f>
        <v>Les déchets organiques doivent être compostés et utilisés comme amendements, sachant que la méthode de compostage doit limiter le risque de nuisibles, de maladies ou de transfert d’adventices ; ou bien ils doivent être recyclés (ou éliminés) dans un autre lieu faisant l’objet d’une gestion des risques de pollution de l’environnement.</v>
      </c>
      <c r="M178" s="63" t="str">
        <f>IF(Checklist48[[#This Row],[SSGUID]]="",IF(Checklist48[[#This Row],[PIGUID]]="","",INDEX(PIs[[Column1]:[SS]],MATCH(Checklist48[[#This Row],[PIGUID]],PIs[GUID],0),8)),"")</f>
        <v>Exigence Mineure</v>
      </c>
      <c r="N178" s="22"/>
      <c r="O178" s="22"/>
      <c r="P178" s="63" t="str">
        <f>IF(Checklist48[[#This Row],[ifna]]="NA","",IF(Checklist48[[#This Row],[RelatedPQ]]=0,"",IF(Checklist48[[#This Row],[RelatedPQ]]="","",IF((INDEX(S2PQ_relational[],MATCH(Checklist48[[#This Row],[PIGUID&amp;NO]],S2PQ_relational[PIGUID &amp; "NO"],0),1))=Checklist48[[#This Row],[PIGUID]],"Non applicable",""))))</f>
        <v/>
      </c>
      <c r="Q178" s="63" t="str">
        <f>IF(Checklist48[[#This Row],[N/A]]="Non applicable",INDEX(S2PQ[[Questions de l’étape 2]:[Justification]],MATCH(Checklist48[[#This Row],[RelatedPQ]],S2PQ[S2PQGUID],0),3),"")</f>
        <v/>
      </c>
      <c r="R178" s="22"/>
    </row>
    <row r="179" spans="2:18" ht="135" x14ac:dyDescent="0.25">
      <c r="B179" s="63"/>
      <c r="C179" s="63"/>
      <c r="D179" s="64">
        <f>IF(Checklist48[[#This Row],[SGUID]]="",IF(Checklist48[[#This Row],[SSGUID]]="",0,1),1)</f>
        <v>0</v>
      </c>
      <c r="E179" s="63" t="s">
        <v>687</v>
      </c>
      <c r="F179" s="66" t="str">
        <f>_xlfn.IFNA(Checklist48[[#This Row],[RelatedPQ]],"NA")</f>
        <v>NA</v>
      </c>
      <c r="G179" s="63" t="e">
        <f>IF(Checklist48[[#This Row],[PIGUID]]="","",INDEX(S2PQ_relational[],MATCH(Checklist48[[#This Row],[PIGUID&amp;NO]],S2PQ_relational[PIGUID &amp; "NO"],0),2))</f>
        <v>#N/A</v>
      </c>
      <c r="H179" s="66" t="str">
        <f>Checklist48[[#This Row],[PIGUID]]&amp;"NO"</f>
        <v>1WWaLLWpbdbRkrYQrpAheANO</v>
      </c>
      <c r="I179" s="66" t="b">
        <f>IF(Checklist48[[#This Row],[PIGUID]]="","",INDEX(PIs[NA Exempt],MATCH(Checklist48[[#This Row],[PIGUID]],PIs[GUID],0),1))</f>
        <v>0</v>
      </c>
      <c r="J179" s="63" t="str">
        <f>IF(Checklist48[[#This Row],[SGUID]]="",IF(Checklist48[[#This Row],[SSGUID]]="",IF(Checklist48[[#This Row],[PIGUID]]="","",INDEX(PIs[[Column1]:[SS]],MATCH(Checklist48[[#This Row],[PIGUID]],PIs[GUID],0),2)),INDEX(PIs[[Column1]:[SS]],MATCH(Checklist48[[#This Row],[SSGUID]],PIs[SSGUID],0),18)),INDEX(PIs[[Column1]:[SS]],MATCH(Checklist48[[#This Row],[SGUID]],PIs[SGUID],0),14))</f>
        <v>FO 09.06</v>
      </c>
      <c r="K179"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met en œuvre des mesures destinées à gérer correctement les eaux usées afin d’éviter tout impact négatif sur l’environnement et la santé humaine.</v>
      </c>
      <c r="L179" s="63" t="str">
        <f>IF(Checklist48[[#This Row],[SGUID]]="",IF(Checklist48[[#This Row],[SSGUID]]="",INDEX(PIs[[Column1]:[SS]],MATCH(Checklist48[[#This Row],[PIGUID]],PIs[GUID],0),6),""),"")</f>
        <v>Les eaux usées des activités agricoles doivent être éliminées de manière à limiter l’impact sur l’environnement et la santé humaine.
Il convient notamment de tenir compte des eaux usées occasionnées par le nettoyage des machines contaminées (équipements de pulvérisation, équipements de protection individuelle (EPI), systèmes de recirculation d’eau comme les groupes d’eau glacée, etc.).
Les eaux usées des bâtiments d’hébergement des travailleurs doivent passer par un système de traitement de l’eau.</v>
      </c>
      <c r="M179" s="63" t="str">
        <f>IF(Checklist48[[#This Row],[SSGUID]]="",IF(Checklist48[[#This Row],[PIGUID]]="","",INDEX(PIs[[Column1]:[SS]],MATCH(Checklist48[[#This Row],[PIGUID]],PIs[GUID],0),8)),"")</f>
        <v>Exigence Mineure</v>
      </c>
      <c r="N179" s="22"/>
      <c r="O179" s="22"/>
      <c r="P179" s="63" t="str">
        <f>IF(Checklist48[[#This Row],[ifna]]="NA","",IF(Checklist48[[#This Row],[RelatedPQ]]=0,"",IF(Checklist48[[#This Row],[RelatedPQ]]="","",IF((INDEX(S2PQ_relational[],MATCH(Checklist48[[#This Row],[PIGUID&amp;NO]],S2PQ_relational[PIGUID &amp; "NO"],0),1))=Checklist48[[#This Row],[PIGUID]],"Non applicable",""))))</f>
        <v/>
      </c>
      <c r="Q179" s="63" t="str">
        <f>IF(Checklist48[[#This Row],[N/A]]="Non applicable",INDEX(S2PQ[[Questions de l’étape 2]:[Justification]],MATCH(Checklist48[[#This Row],[RelatedPQ]],S2PQ[S2PQGUID],0),3),"")</f>
        <v/>
      </c>
      <c r="R179" s="22"/>
    </row>
    <row r="180" spans="2:18" ht="33.75" x14ac:dyDescent="0.25">
      <c r="B180" s="63" t="s">
        <v>183</v>
      </c>
      <c r="C180" s="63"/>
      <c r="D180" s="64">
        <f>IF(Checklist48[[#This Row],[SGUID]]="",IF(Checklist48[[#This Row],[SSGUID]]="",0,1),1)</f>
        <v>1</v>
      </c>
      <c r="E180" s="63"/>
      <c r="F180" s="66" t="str">
        <f>_xlfn.IFNA(Checklist48[[#This Row],[RelatedPQ]],"NA")</f>
        <v/>
      </c>
      <c r="G180" s="63" t="str">
        <f>IF(Checklist48[[#This Row],[PIGUID]]="","",INDEX(S2PQ_relational[],MATCH(Checklist48[[#This Row],[PIGUID&amp;NO]],S2PQ_relational[PIGUID &amp; "NO"],0),2))</f>
        <v/>
      </c>
      <c r="H180" s="66" t="str">
        <f>Checklist48[[#This Row],[PIGUID]]&amp;"NO"</f>
        <v>NO</v>
      </c>
      <c r="I180" s="66" t="str">
        <f>IF(Checklist48[[#This Row],[PIGUID]]="","",INDEX(PIs[NA Exempt],MATCH(Checklist48[[#This Row],[PIGUID]],PIs[GUID],0),1))</f>
        <v/>
      </c>
      <c r="J180"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10 BIODIVERSITÉ
</v>
      </c>
      <c r="K180" s="63" t="str">
        <f>IF(Checklist48[[#This Row],[SGUID]]="",IF(Checklist48[[#This Row],[SSGUID]]="",IF(Checklist48[[#This Row],[PIGUID]]="","",INDEX(PIs[[Column1]:[SS]],MATCH(Checklist48[[#This Row],[PIGUID]],PIs[GUID],0),4)),INDEX(PIs[[Column1]:[Ssbody]],MATCH(Checklist48[[#This Row],[SSGUID]],PIs[SSGUID],0),19)),INDEX(PIs[[Column1]:[SS]],MATCH(Checklist48[[#This Row],[SGUID]],PIs[SGUID],0),15))</f>
        <v>-</v>
      </c>
      <c r="L180" s="63" t="str">
        <f>IF(Checklist48[[#This Row],[SGUID]]="",IF(Checklist48[[#This Row],[SSGUID]]="",INDEX(PIs[[Column1]:[SS]],MATCH(Checklist48[[#This Row],[PIGUID]],PIs[GUID],0),6),""),"")</f>
        <v/>
      </c>
      <c r="M180" s="63" t="str">
        <f>IF(Checklist48[[#This Row],[SSGUID]]="",IF(Checklist48[[#This Row],[PIGUID]]="","",INDEX(PIs[[Column1]:[SS]],MATCH(Checklist48[[#This Row],[PIGUID]],PIs[GUID],0),8)),"")</f>
        <v/>
      </c>
      <c r="N180" s="22"/>
      <c r="O180" s="22"/>
      <c r="P180" s="63" t="str">
        <f>IF(Checklist48[[#This Row],[ifna]]="NA","",IF(Checklist48[[#This Row],[RelatedPQ]]=0,"",IF(Checklist48[[#This Row],[RelatedPQ]]="","",IF((INDEX(S2PQ_relational[],MATCH(Checklist48[[#This Row],[PIGUID&amp;NO]],S2PQ_relational[PIGUID &amp; "NO"],0),1))=Checklist48[[#This Row],[PIGUID]],"Non applicable",""))))</f>
        <v/>
      </c>
      <c r="Q180" s="63" t="str">
        <f>IF(Checklist48[[#This Row],[N/A]]="Non applicable",INDEX(S2PQ[[Questions de l’étape 2]:[Justification]],MATCH(Checklist48[[#This Row],[RelatedPQ]],S2PQ[S2PQGUID],0),3),"")</f>
        <v/>
      </c>
      <c r="R180" s="22"/>
    </row>
    <row r="181" spans="2:18" ht="33.75" hidden="1" x14ac:dyDescent="0.25">
      <c r="B181" s="63"/>
      <c r="C181" s="63" t="s">
        <v>61</v>
      </c>
      <c r="D181" s="64">
        <f>IF(Checklist48[[#This Row],[SGUID]]="",IF(Checklist48[[#This Row],[SSGUID]]="",0,1),1)</f>
        <v>1</v>
      </c>
      <c r="E181" s="63"/>
      <c r="F181" s="66" t="str">
        <f>_xlfn.IFNA(Checklist48[[#This Row],[RelatedPQ]],"NA")</f>
        <v/>
      </c>
      <c r="G181" s="63" t="str">
        <f>IF(Checklist48[[#This Row],[PIGUID]]="","",INDEX(S2PQ_relational[],MATCH(Checklist48[[#This Row],[PIGUID&amp;NO]],S2PQ_relational[PIGUID &amp; "NO"],0),2))</f>
        <v/>
      </c>
      <c r="H181" s="66" t="str">
        <f>Checklist48[[#This Row],[PIGUID]]&amp;"NO"</f>
        <v>NO</v>
      </c>
      <c r="I181" s="66" t="str">
        <f>IF(Checklist48[[#This Row],[PIGUID]]="","",INDEX(PIs[NA Exempt],MATCH(Checklist48[[#This Row],[PIGUID]],PIs[GUID],0),1))</f>
        <v/>
      </c>
      <c r="J181" s="63" t="str">
        <f>IF(Checklist48[[#This Row],[SGUID]]="",IF(Checklist48[[#This Row],[SSGUID]]="",IF(Checklist48[[#This Row],[PIGUID]]="","",INDEX(PIs[[Column1]:[SS]],MATCH(Checklist48[[#This Row],[PIGUID]],PIs[GUID],0),2)),INDEX(PIs[[Column1]:[SS]],MATCH(Checklist48[[#This Row],[SSGUID]],PIs[SSGUID],0),18)),INDEX(PIs[[Column1]:[SS]],MATCH(Checklist48[[#This Row],[SGUID]],PIs[SGUID],0),14))</f>
        <v>-</v>
      </c>
      <c r="K181" s="63" t="str">
        <f>IF(Checklist48[[#This Row],[SGUID]]="",IF(Checklist48[[#This Row],[SSGUID]]="",IF(Checklist48[[#This Row],[PIGUID]]="","",INDEX(PIs[[Column1]:[SS]],MATCH(Checklist48[[#This Row],[PIGUID]],PIs[GUID],0),4)),INDEX(PIs[[Column1]:[Ssbody]],MATCH(Checklist48[[#This Row],[SSGUID]],PIs[SSGUID],0),19)),INDEX(PIs[[Column1]:[SS]],MATCH(Checklist48[[#This Row],[SGUID]],PIs[SGUID],0),15))</f>
        <v>-</v>
      </c>
      <c r="L181" s="63" t="str">
        <f>IF(Checklist48[[#This Row],[SGUID]]="",IF(Checklist48[[#This Row],[SSGUID]]="",INDEX(PIs[[Column1]:[SS]],MATCH(Checklist48[[#This Row],[PIGUID]],PIs[GUID],0),6),""),"")</f>
        <v/>
      </c>
      <c r="M181" s="63" t="str">
        <f>IF(Checklist48[[#This Row],[SSGUID]]="",IF(Checklist48[[#This Row],[PIGUID]]="","",INDEX(PIs[[Column1]:[SS]],MATCH(Checklist48[[#This Row],[PIGUID]],PIs[GUID],0),8)),"")</f>
        <v/>
      </c>
      <c r="N181" s="22"/>
      <c r="O181" s="22"/>
      <c r="P181" s="63" t="str">
        <f>IF(Checklist48[[#This Row],[ifna]]="NA","",IF(Checklist48[[#This Row],[RelatedPQ]]=0,"",IF(Checklist48[[#This Row],[RelatedPQ]]="","",IF((INDEX(S2PQ_relational[],MATCH(Checklist48[[#This Row],[PIGUID&amp;NO]],S2PQ_relational[PIGUID &amp; "NO"],0),1))=Checklist48[[#This Row],[PIGUID]],"Non applicable",""))))</f>
        <v/>
      </c>
      <c r="Q181" s="63" t="str">
        <f>IF(Checklist48[[#This Row],[N/A]]="Non applicable",INDEX(S2PQ[[Questions de l’étape 2]:[Justification]],MATCH(Checklist48[[#This Row],[RelatedPQ]],S2PQ[S2PQGUID],0),3),"")</f>
        <v/>
      </c>
      <c r="R181" s="22"/>
    </row>
    <row r="182" spans="2:18" ht="202.5" x14ac:dyDescent="0.25">
      <c r="B182" s="63"/>
      <c r="C182" s="63"/>
      <c r="D182" s="64">
        <f>IF(Checklist48[[#This Row],[SGUID]]="",IF(Checklist48[[#This Row],[SSGUID]]="",0,1),1)</f>
        <v>0</v>
      </c>
      <c r="E182" s="63" t="s">
        <v>177</v>
      </c>
      <c r="F182" s="66" t="str">
        <f>_xlfn.IFNA(Checklist48[[#This Row],[RelatedPQ]],"NA")</f>
        <v>NA</v>
      </c>
      <c r="G182" s="63" t="e">
        <f>IF(Checklist48[[#This Row],[PIGUID]]="","",INDEX(S2PQ_relational[],MATCH(Checklist48[[#This Row],[PIGUID&amp;NO]],S2PQ_relational[PIGUID &amp; "NO"],0),2))</f>
        <v>#N/A</v>
      </c>
      <c r="H182" s="66" t="str">
        <f>Checklist48[[#This Row],[PIGUID]]&amp;"NO"</f>
        <v>13DK8cGOKR657oSzxiJAq8NO</v>
      </c>
      <c r="I182" s="66" t="b">
        <f>IF(Checklist48[[#This Row],[PIGUID]]="","",INDEX(PIs[NA Exempt],MATCH(Checklist48[[#This Row],[PIGUID]],PIs[GUID],0),1))</f>
        <v>0</v>
      </c>
      <c r="J182" s="63" t="str">
        <f>IF(Checklist48[[#This Row],[SGUID]]="",IF(Checklist48[[#This Row],[SSGUID]]="",IF(Checklist48[[#This Row],[PIGUID]]="","",INDEX(PIs[[Column1]:[SS]],MATCH(Checklist48[[#This Row],[PIGUID]],PIs[GUID],0),2)),INDEX(PIs[[Column1]:[SS]],MATCH(Checklist48[[#This Row],[SSGUID]],PIs[SSGUID],0),18)),INDEX(PIs[[Column1]:[SS]],MATCH(Checklist48[[#This Row],[SGUID]],PIs[SGUID],0),14))</f>
        <v>FO 10.01</v>
      </c>
      <c r="K182"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considère l’exploitation comme un écosystème agricole en interaction avec les espaces voisins (bien que les considérations juridiques du producteur se limitent à l’exploitation proprement dite).</v>
      </c>
      <c r="L182" s="63" t="str">
        <f>IF(Checklist48[[#This Row],[SGUID]]="",IF(Checklist48[[#This Row],[SSGUID]]="",INDEX(PIs[[Column1]:[SS]],MATCH(Checklist48[[#This Row],[PIGUID]],PIs[GUID],0),6),""),"")</f>
        <v>Il devrait par exemple exister des preuves accessibles que :
\- Dans le cadre de la gestion de l’eau, le producteur connaît la provenance de l’eau pour l’exploitation et sait où va l’eau qui quitte l’exploitation.
\- Dans le cadre de la gestion de la biodiversité, le producteur sait comment l’exploitation peut contribuer à protéger et à renforcer la biodiversité à l’aide de corridors biologiques (par ex., des arbres) permettant de relier les habitats présents sur l’exploitation aux espaces en dehors de l’exploitation.
\- Le producteur se montre sensibilisé, participe à des projets, des actions communes ou collabore avec d’autres producteurs ou acteurs dans des initiatives concernant un secteur ou une culture en particulier, etc.</v>
      </c>
      <c r="M182" s="63" t="str">
        <f>IF(Checklist48[[#This Row],[SSGUID]]="",IF(Checklist48[[#This Row],[PIGUID]]="","",INDEX(PIs[[Column1]:[SS]],MATCH(Checklist48[[#This Row],[PIGUID]],PIs[GUID],0),8)),"")</f>
        <v>Recom.</v>
      </c>
      <c r="N182" s="22"/>
      <c r="O182" s="22"/>
      <c r="P182" s="63" t="str">
        <f>IF(Checklist48[[#This Row],[ifna]]="NA","",IF(Checklist48[[#This Row],[RelatedPQ]]=0,"",IF(Checklist48[[#This Row],[RelatedPQ]]="","",IF((INDEX(S2PQ_relational[],MATCH(Checklist48[[#This Row],[PIGUID&amp;NO]],S2PQ_relational[PIGUID &amp; "NO"],0),1))=Checklist48[[#This Row],[PIGUID]],"Non applicable",""))))</f>
        <v/>
      </c>
      <c r="Q182" s="63" t="str">
        <f>IF(Checklist48[[#This Row],[N/A]]="Non applicable",INDEX(S2PQ[[Questions de l’étape 2]:[Justification]],MATCH(Checklist48[[#This Row],[RelatedPQ]],S2PQ[S2PQGUID],0),3),"")</f>
        <v/>
      </c>
      <c r="R182" s="22"/>
    </row>
    <row r="183" spans="2:18" ht="168.75" x14ac:dyDescent="0.25">
      <c r="B183" s="63"/>
      <c r="C183" s="63"/>
      <c r="D183" s="64">
        <f>IF(Checklist48[[#This Row],[SGUID]]="",IF(Checklist48[[#This Row],[SSGUID]]="",0,1),1)</f>
        <v>0</v>
      </c>
      <c r="E183" s="63" t="s">
        <v>619</v>
      </c>
      <c r="F183" s="66" t="str">
        <f>_xlfn.IFNA(Checklist48[[#This Row],[RelatedPQ]],"NA")</f>
        <v>NA</v>
      </c>
      <c r="G183" s="63" t="e">
        <f>IF(Checklist48[[#This Row],[PIGUID]]="","",INDEX(S2PQ_relational[],MATCH(Checklist48[[#This Row],[PIGUID&amp;NO]],S2PQ_relational[PIGUID &amp; "NO"],0),2))</f>
        <v>#N/A</v>
      </c>
      <c r="H183" s="66" t="str">
        <f>Checklist48[[#This Row],[PIGUID]]&amp;"NO"</f>
        <v>2yjQxyZbyorYnlPl4Lo6ZkNO</v>
      </c>
      <c r="I183" s="66" t="b">
        <f>IF(Checklist48[[#This Row],[PIGUID]]="","",INDEX(PIs[NA Exempt],MATCH(Checklist48[[#This Row],[PIGUID]],PIs[GUID],0),1))</f>
        <v>0</v>
      </c>
      <c r="J183" s="63" t="str">
        <f>IF(Checklist48[[#This Row],[SGUID]]="",IF(Checklist48[[#This Row],[SSGUID]]="",IF(Checklist48[[#This Row],[PIGUID]]="","",INDEX(PIs[[Column1]:[SS]],MATCH(Checklist48[[#This Row],[PIGUID]],PIs[GUID],0),2)),INDEX(PIs[[Column1]:[SS]],MATCH(Checklist48[[#This Row],[SSGUID]],PIs[SSGUID],0),18)),INDEX(PIs[[Column1]:[SS]],MATCH(Checklist48[[#This Row],[SGUID]],PIs[SGUID],0),14))</f>
        <v>FO 10.02</v>
      </c>
      <c r="K183" s="63" t="str">
        <f>IF(Checklist48[[#This Row],[SGUID]]="",IF(Checklist48[[#This Row],[SSGUID]]="",IF(Checklist48[[#This Row],[PIGUID]]="","",INDEX(PIs[[Column1]:[SS]],MATCH(Checklist48[[#This Row],[PIGUID]],PIs[GUID],0),4)),INDEX(PIs[[Column1]:[Ssbody]],MATCH(Checklist48[[#This Row],[SSGUID]],PIs[SSGUID],0),19)),INDEX(PIs[[Column1]:[SS]],MATCH(Checklist48[[#This Row],[SGUID]],PIs[SGUID],0),15))</f>
        <v>Les sites improductifs sont utilisés comme surfaces d’intérêt écologique pour protéger et renforcer la biodiversité.</v>
      </c>
      <c r="L183" s="63" t="str">
        <f>IF(Checklist48[[#This Row],[SGUID]]="",IF(Checklist48[[#This Row],[SSGUID]]="",INDEX(PIs[[Column1]:[SS]],MATCH(Checklist48[[#This Row],[PIGUID]],PIs[GUID],0),6),""),"")</f>
        <v>Il doit exister des preuves de l’existence de mesures concrètes visant à reconvertir en zones protégées les sites improductifs et les zones identifiées comme donnant la priorité à l’écologie, lorsque cela est réalisable.
L’expression « sites improductifs » désigne des zones impropres à la production ou non destinées à la production, comme les basses terres humides, les zones boisées, les talus ou sols pauvres.
Les zones situées entre les serres ne sont pas nécessairement considérées comme des sites improductifs, le couvert végétal peut y être très réduit pour lutter contre les nuisibles et en faciliter l’entretien.
« N/A » pour les exploitations sans site improductif.</v>
      </c>
      <c r="M183" s="63" t="str">
        <f>IF(Checklist48[[#This Row],[SSGUID]]="",IF(Checklist48[[#This Row],[PIGUID]]="","",INDEX(PIs[[Column1]:[SS]],MATCH(Checklist48[[#This Row],[PIGUID]],PIs[GUID],0),8)),"")</f>
        <v>Exigence Mineure</v>
      </c>
      <c r="N183" s="22"/>
      <c r="O183" s="22"/>
      <c r="P183" s="63" t="str">
        <f>IF(Checklist48[[#This Row],[ifna]]="NA","",IF(Checklist48[[#This Row],[RelatedPQ]]=0,"",IF(Checklist48[[#This Row],[RelatedPQ]]="","",IF((INDEX(S2PQ_relational[],MATCH(Checklist48[[#This Row],[PIGUID&amp;NO]],S2PQ_relational[PIGUID &amp; "NO"],0),1))=Checklist48[[#This Row],[PIGUID]],"Non applicable",""))))</f>
        <v/>
      </c>
      <c r="Q183" s="63" t="str">
        <f>IF(Checklist48[[#This Row],[N/A]]="Non applicable",INDEX(S2PQ[[Questions de l’étape 2]:[Justification]],MATCH(Checklist48[[#This Row],[RelatedPQ]],S2PQ[S2PQGUID],0),3),"")</f>
        <v/>
      </c>
      <c r="R183" s="22"/>
    </row>
    <row r="184" spans="2:18" ht="360.75" x14ac:dyDescent="0.25">
      <c r="B184" s="63"/>
      <c r="C184" s="63"/>
      <c r="D184" s="64">
        <f>IF(Checklist48[[#This Row],[SGUID]]="",IF(Checklist48[[#This Row],[SSGUID]]="",0,1),1)</f>
        <v>0</v>
      </c>
      <c r="E184" s="63" t="s">
        <v>205</v>
      </c>
      <c r="F184" s="66" t="str">
        <f>_xlfn.IFNA(Checklist48[[#This Row],[RelatedPQ]],"NA")</f>
        <v>NA</v>
      </c>
      <c r="G184" s="63" t="e">
        <f>IF(Checklist48[[#This Row],[PIGUID]]="","",INDEX(S2PQ_relational[],MATCH(Checklist48[[#This Row],[PIGUID&amp;NO]],S2PQ_relational[PIGUID &amp; "NO"],0),2))</f>
        <v>#N/A</v>
      </c>
      <c r="H184" s="66" t="str">
        <f>Checklist48[[#This Row],[PIGUID]]&amp;"NO"</f>
        <v>4g9WUt3YDw3iakobiLOURWNO</v>
      </c>
      <c r="I184" s="66" t="b">
        <f>IF(Checklist48[[#This Row],[PIGUID]]="","",INDEX(PIs[NA Exempt],MATCH(Checklist48[[#This Row],[PIGUID]],PIs[GUID],0),1))</f>
        <v>0</v>
      </c>
      <c r="J184" s="63" t="str">
        <f>IF(Checklist48[[#This Row],[SGUID]]="",IF(Checklist48[[#This Row],[SSGUID]]="",IF(Checklist48[[#This Row],[PIGUID]]="","",INDEX(PIs[[Column1]:[SS]],MATCH(Checklist48[[#This Row],[PIGUID]],PIs[GUID],0),2)),INDEX(PIs[[Column1]:[SS]],MATCH(Checklist48[[#This Row],[SSGUID]],PIs[SSGUID],0),18)),INDEX(PIs[[Column1]:[SS]],MATCH(Checklist48[[#This Row],[SGUID]],PIs[SGUID],0),14))</f>
        <v>FO 10.03</v>
      </c>
      <c r="K184" s="63"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est protégée.</v>
      </c>
      <c r="L184" s="67" t="str">
        <f>IF(Checklist48[[#This Row],[SGUID]]="",IF(Checklist48[[#This Row],[SSGUID]]="",INDEX(PIs[[Column1]:[SS]],MATCH(Checklist48[[#This Row],[PIGUID]],PIs[GUID],0),6),""),"")</f>
        <v>Des preuves doivent montrer que des actions visant à protéger et à renforcer la biodiversité sont menées, par exemple par l’intermédiaire des pratiques suivantes :
\- Lutte intégrée
\- Mesures visant à atténuer l’impact potentiellement négatif de l’éclairage artificiel sur la biodiversité, en particulier la nuit (par ex., des rideaux ou de la peinture contribuent à réduire les éventuelles répercussions pour les oiseaux migrateurs ou la faune nocturne)
\- L’adoption de mesures contribuant à limiter l’impact visuel des serres de verre/plastique en tant qu’éléments artificiels dans le paysage (par ex., haies/clôtures vivantes)
\- Jachère saisonnière
\- Mise en place de refuges pour les prédateurs utiles
\- Aménagement de zones d’habitat à proximité des champs ou des serres
\- Création de zones tampon le long des écosystèmes aquatiques et entre les zones de production ou mise en œuvre d’autres pratiques de gestion de l’eau
\- Contribution à la bonne santé des sols et à la biodiversité par la rotation des cultures, la réduction ou l’abandon du labour, la lutte contre l’érosion et/ou toute autre pratique de gestion des sols
\- Optimisation, et si possible réduction, du recours aux agents agrochimiques et aux engrais
\- Mise en œuvre de mesures de protection des espèces
Les lignes directrices fournissent des recommandations en matière de protection de la biodiversité.
Pour les groupements de producteurs sous l’Option 2, des éléments justificatifs an niveau du système de gestion de la qualité (SGQ) sont considérés comme acceptables.</v>
      </c>
      <c r="M184" s="63" t="str">
        <f>IF(Checklist48[[#This Row],[SSGUID]]="",IF(Checklist48[[#This Row],[PIGUID]]="","",INDEX(PIs[[Column1]:[SS]],MATCH(Checklist48[[#This Row],[PIGUID]],PIs[GUID],0),8)),"")</f>
        <v>Exigence Mineure</v>
      </c>
      <c r="N184" s="22"/>
      <c r="O184" s="22"/>
      <c r="P184" s="63" t="str">
        <f>IF(Checklist48[[#This Row],[ifna]]="NA","",IF(Checklist48[[#This Row],[RelatedPQ]]=0,"",IF(Checklist48[[#This Row],[RelatedPQ]]="","",IF((INDEX(S2PQ_relational[],MATCH(Checklist48[[#This Row],[PIGUID&amp;NO]],S2PQ_relational[PIGUID &amp; "NO"],0),1))=Checklist48[[#This Row],[PIGUID]],"Non applicable",""))))</f>
        <v/>
      </c>
      <c r="Q184" s="63" t="str">
        <f>IF(Checklist48[[#This Row],[N/A]]="Non applicable",INDEX(S2PQ[[Questions de l’étape 2]:[Justification]],MATCH(Checklist48[[#This Row],[RelatedPQ]],S2PQ[S2PQGUID],0),3),"")</f>
        <v/>
      </c>
      <c r="R184" s="22"/>
    </row>
    <row r="185" spans="2:18" ht="326.25" x14ac:dyDescent="0.25">
      <c r="B185" s="63"/>
      <c r="C185" s="63"/>
      <c r="D185" s="64">
        <f>IF(Checklist48[[#This Row],[SGUID]]="",IF(Checklist48[[#This Row],[SSGUID]]="",0,1),1)</f>
        <v>0</v>
      </c>
      <c r="E185" s="63" t="s">
        <v>211</v>
      </c>
      <c r="F185" s="66" t="str">
        <f>_xlfn.IFNA(Checklist48[[#This Row],[RelatedPQ]],"NA")</f>
        <v>NA</v>
      </c>
      <c r="G185" s="63" t="e">
        <f>IF(Checklist48[[#This Row],[PIGUID]]="","",INDEX(S2PQ_relational[],MATCH(Checklist48[[#This Row],[PIGUID&amp;NO]],S2PQ_relational[PIGUID &amp; "NO"],0),2))</f>
        <v>#N/A</v>
      </c>
      <c r="H185" s="66" t="str">
        <f>Checklist48[[#This Row],[PIGUID]]&amp;"NO"</f>
        <v>2X4aS6wVTDvmHUwlOoJ0k2NO</v>
      </c>
      <c r="I185" s="66" t="b">
        <f>IF(Checklist48[[#This Row],[PIGUID]]="","",INDEX(PIs[NA Exempt],MATCH(Checklist48[[#This Row],[PIGUID]],PIs[GUID],0),1))</f>
        <v>0</v>
      </c>
      <c r="J185" s="63" t="str">
        <f>IF(Checklist48[[#This Row],[SGUID]]="",IF(Checklist48[[#This Row],[SSGUID]]="",IF(Checklist48[[#This Row],[PIGUID]]="","",INDEX(PIs[[Column1]:[SS]],MATCH(Checklist48[[#This Row],[PIGUID]],PIs[GUID],0),2)),INDEX(PIs[[Column1]:[SS]],MATCH(Checklist48[[#This Row],[SSGUID]],PIs[SSGUID],0),18)),INDEX(PIs[[Column1]:[SS]],MATCH(Checklist48[[#This Row],[SGUID]],PIs[SGUID],0),14))</f>
        <v>FO 10.04</v>
      </c>
      <c r="K185" s="63"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est renforcée.</v>
      </c>
      <c r="L185" s="63" t="str">
        <f>IF(Checklist48[[#This Row],[SGUID]]="",IF(Checklist48[[#This Row],[SSGUID]]="",INDEX(PIs[[Column1]:[SS]],MATCH(Checklist48[[#This Row],[PIGUID]],PIs[GUID],0),6),""),"")</f>
        <v>Dans l’idéal, des preuves consultables telles que des cartes, des photos aériennes, des signes visuels sur l’exploitation, des documents publiés par les autorités locales ou nationales ou par des prestataires agréés, devraient attester du renforcement de la biodiversité, par ex., à l’aide de l’une ou plusieurs des pratiques suivante :
1) Restaurer, améliorer ou développer les parcelles de toute taille :
a) De forêts, zones humides, mangroves, prairies, tourbières, etc.
b) De zones bénéficiant d’une protection juridique particulière ou d’une autre forme de protection (par ex., les zones classées selon les catégories de l’Union internationale pour la conservation de la nature (UICN))
c) De zones reconnues comme « aires à haute valeur de conservation » (HVC)
2) Autres actions menées par le producteur et ses partenaires
Les lignes directrices fournissent des recommandations en matière de protection de la biodiversité.
Pour les groupements de producteurs sous l’Option 2, des éléments justificatifs an niveau du système de gestion de la qualité (SGQ) sont considérés comme acceptables.</v>
      </c>
      <c r="M185" s="63" t="str">
        <f>IF(Checklist48[[#This Row],[SSGUID]]="",IF(Checklist48[[#This Row],[PIGUID]]="","",INDEX(PIs[[Column1]:[SS]],MATCH(Checklist48[[#This Row],[PIGUID]],PIs[GUID],0),8)),"")</f>
        <v>Recom.</v>
      </c>
      <c r="N185" s="22"/>
      <c r="O185" s="22"/>
      <c r="P185" s="63" t="str">
        <f>IF(Checklist48[[#This Row],[ifna]]="NA","",IF(Checklist48[[#This Row],[RelatedPQ]]=0,"",IF(Checklist48[[#This Row],[RelatedPQ]]="","",IF((INDEX(S2PQ_relational[],MATCH(Checklist48[[#This Row],[PIGUID&amp;NO]],S2PQ_relational[PIGUID &amp; "NO"],0),1))=Checklist48[[#This Row],[PIGUID]],"Non applicable",""))))</f>
        <v/>
      </c>
      <c r="Q185" s="63" t="str">
        <f>IF(Checklist48[[#This Row],[N/A]]="Non applicable",INDEX(S2PQ[[Questions de l’étape 2]:[Justification]],MATCH(Checklist48[[#This Row],[RelatedPQ]],S2PQ[S2PQGUID],0),3),"")</f>
        <v/>
      </c>
      <c r="R185" s="22"/>
    </row>
    <row r="186" spans="2:18" ht="180" x14ac:dyDescent="0.25">
      <c r="B186" s="63"/>
      <c r="C186" s="63"/>
      <c r="D186" s="64">
        <f>IF(Checklist48[[#This Row],[SGUID]]="",IF(Checklist48[[#This Row],[SSGUID]]="",0,1),1)</f>
        <v>0</v>
      </c>
      <c r="E186" s="63" t="s">
        <v>613</v>
      </c>
      <c r="F186" s="66" t="str">
        <f>_xlfn.IFNA(Checklist48[[#This Row],[RelatedPQ]],"NA")</f>
        <v>NA</v>
      </c>
      <c r="G186" s="63" t="e">
        <f>IF(Checklist48[[#This Row],[PIGUID]]="","",INDEX(S2PQ_relational[],MATCH(Checklist48[[#This Row],[PIGUID&amp;NO]],S2PQ_relational[PIGUID &amp; "NO"],0),2))</f>
        <v>#N/A</v>
      </c>
      <c r="H186" s="66" t="str">
        <f>Checklist48[[#This Row],[PIGUID]]&amp;"NO"</f>
        <v>4bwMg6Z6zSH5FhEBjItEWfNO</v>
      </c>
      <c r="I186" s="66" t="b">
        <f>IF(Checklist48[[#This Row],[PIGUID]]="","",INDEX(PIs[NA Exempt],MATCH(Checklist48[[#This Row],[PIGUID]],PIs[GUID],0),1))</f>
        <v>0</v>
      </c>
      <c r="J186" s="63" t="str">
        <f>IF(Checklist48[[#This Row],[SGUID]]="",IF(Checklist48[[#This Row],[SSGUID]]="",IF(Checklist48[[#This Row],[PIGUID]]="","",INDEX(PIs[[Column1]:[SS]],MATCH(Checklist48[[#This Row],[PIGUID]],PIs[GUID],0),2)),INDEX(PIs[[Column1]:[SS]],MATCH(Checklist48[[#This Row],[SSGUID]],PIs[SSGUID],0),18)),INDEX(PIs[[Column1]:[SS]],MATCH(Checklist48[[#This Row],[SGUID]],PIs[SGUID],0),14))</f>
        <v>FO 10.05</v>
      </c>
      <c r="K186" s="63" t="str">
        <f>IF(Checklist48[[#This Row],[SGUID]]="",IF(Checklist48[[#This Row],[SSGUID]]="",IF(Checklist48[[#This Row],[PIGUID]]="","",INDEX(PIs[[Column1]:[SS]],MATCH(Checklist48[[#This Row],[PIGUID]],PIs[GUID],0),4)),INDEX(PIs[[Column1]:[Ssbody]],MATCH(Checklist48[[#This Row],[SSGUID]],PIs[SSGUID],0),19)),INDEX(PIs[[Column1]:[SS]],MATCH(Checklist48[[#This Row],[SGUID]],PIs[SGUID],0),15))</f>
        <v>Sur l’exploitation (dans les limites territoriales de l’exploitation), aucune zone dont la valeur de conservation est juridiquement reconnue (ou protégée par d’autres moyens) n’a été convertie en surface agricole ou pour tout autre usage après le 1
 janvier 2014.</v>
      </c>
      <c r="L186" s="63"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doivent attester qu’aucune conversion en surface agricole ou en tout autre usage présentant la caractéristique suivante n’a eu lieu sur les terres de l’exploitation après le 1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v>
      </c>
      <c r="M186" s="63" t="str">
        <f>IF(Checklist48[[#This Row],[SSGUID]]="",IF(Checklist48[[#This Row],[PIGUID]]="","",INDEX(PIs[[Column1]:[SS]],MATCH(Checklist48[[#This Row],[PIGUID]],PIs[GUID],0),8)),"")</f>
        <v>Exigence Majeure</v>
      </c>
      <c r="N186" s="22"/>
      <c r="O186" s="22"/>
      <c r="P186" s="63" t="str">
        <f>IF(Checklist48[[#This Row],[ifna]]="NA","",IF(Checklist48[[#This Row],[RelatedPQ]]=0,"",IF(Checklist48[[#This Row],[RelatedPQ]]="","",IF((INDEX(S2PQ_relational[],MATCH(Checklist48[[#This Row],[PIGUID&amp;NO]],S2PQ_relational[PIGUID &amp; "NO"],0),1))=Checklist48[[#This Row],[PIGUID]],"Non applicable",""))))</f>
        <v/>
      </c>
      <c r="Q186" s="63" t="str">
        <f>IF(Checklist48[[#This Row],[N/A]]="Non applicable",INDEX(S2PQ[[Questions de l’étape 2]:[Justification]],MATCH(Checklist48[[#This Row],[RelatedPQ]],S2PQ[S2PQGUID],0),3),"")</f>
        <v/>
      </c>
      <c r="R186" s="22"/>
    </row>
    <row r="187" spans="2:18" ht="225" x14ac:dyDescent="0.25">
      <c r="B187" s="63"/>
      <c r="C187" s="63"/>
      <c r="D187" s="64">
        <f>IF(Checklist48[[#This Row],[SGUID]]="",IF(Checklist48[[#This Row],[SSGUID]]="",0,1),1)</f>
        <v>0</v>
      </c>
      <c r="E187" s="63" t="s">
        <v>607</v>
      </c>
      <c r="F187" s="66" t="str">
        <f>_xlfn.IFNA(Checklist48[[#This Row],[RelatedPQ]],"NA")</f>
        <v>NA</v>
      </c>
      <c r="G187" s="63" t="e">
        <f>IF(Checklist48[[#This Row],[PIGUID]]="","",INDEX(S2PQ_relational[],MATCH(Checklist48[[#This Row],[PIGUID&amp;NO]],S2PQ_relational[PIGUID &amp; "NO"],0),2))</f>
        <v>#N/A</v>
      </c>
      <c r="H187" s="66" t="str">
        <f>Checklist48[[#This Row],[PIGUID]]&amp;"NO"</f>
        <v>3egXBnPjG5Gj9vM0NuVcFbNO</v>
      </c>
      <c r="I187" s="66" t="b">
        <f>IF(Checklist48[[#This Row],[PIGUID]]="","",INDEX(PIs[NA Exempt],MATCH(Checklist48[[#This Row],[PIGUID]],PIs[GUID],0),1))</f>
        <v>0</v>
      </c>
      <c r="J187" s="63" t="str">
        <f>IF(Checklist48[[#This Row],[SGUID]]="",IF(Checklist48[[#This Row],[SSGUID]]="",IF(Checklist48[[#This Row],[PIGUID]]="","",INDEX(PIs[[Column1]:[SS]],MATCH(Checklist48[[#This Row],[PIGUID]],PIs[GUID],0),2)),INDEX(PIs[[Column1]:[SS]],MATCH(Checklist48[[#This Row],[SSGUID]],PIs[SSGUID],0),18)),INDEX(PIs[[Column1]:[SS]],MATCH(Checklist48[[#This Row],[SGUID]],PIs[SGUID],0),14))</f>
        <v>FO 10.06</v>
      </c>
      <c r="K187" s="63" t="str">
        <f>IF(Checklist48[[#This Row],[SGUID]]="",IF(Checklist48[[#This Row],[SSGUID]]="",IF(Checklist48[[#This Row],[PIGUID]]="","",INDEX(PIs[[Column1]:[SS]],MATCH(Checklist48[[#This Row],[PIGUID]],PIs[GUID],0),4)),INDEX(PIs[[Column1]:[Ssbody]],MATCH(Checklist48[[#This Row],[SSGUID]],PIs[SSGUID],0),19)),INDEX(PIs[[Column1]:[SS]],MATCH(Checklist48[[#This Row],[SGUID]],PIs[SGUID],0),15))</f>
        <v>Sur l’exploitation (dans les limites territoriales de l’exploitation), les zones dont la valeur de conservation est juridiquement reconnue (ou protégée par d’autres moyens) ayant été converties en surface agricole ou pour tout autre usage entre le 1
 janvier 2008 et le 1
 janvier 2014 ont déjà été réhabilitées, sont en cours de réhabilitation ou en attente de réhabilitation.</v>
      </c>
      <c r="L187" s="63"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doivent attester que la réhabilitation est terminée, en cours ou prévue, afin de restaurer l’intégralité des composantes de l’exploitation (dans les limites territoriales de l’exploitation) qui remplissent les conditions ci-dessous et qui ont été converties en surface agricole ou pour tout autre usage entre le 1
 janvier 2008 et le 1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v>
      </c>
      <c r="M187" s="63" t="str">
        <f>IF(Checklist48[[#This Row],[SSGUID]]="",IF(Checklist48[[#This Row],[PIGUID]]="","",INDEX(PIs[[Column1]:[SS]],MATCH(Checklist48[[#This Row],[PIGUID]],PIs[GUID],0),8)),"")</f>
        <v>Exigence Majeure</v>
      </c>
      <c r="N187" s="22"/>
      <c r="O187" s="22"/>
      <c r="P187" s="63" t="str">
        <f>IF(Checklist48[[#This Row],[ifna]]="NA","",IF(Checklist48[[#This Row],[RelatedPQ]]=0,"",IF(Checklist48[[#This Row],[RelatedPQ]]="","",IF((INDEX(S2PQ_relational[],MATCH(Checklist48[[#This Row],[PIGUID&amp;NO]],S2PQ_relational[PIGUID &amp; "NO"],0),1))=Checklist48[[#This Row],[PIGUID]],"Non applicable",""))))</f>
        <v/>
      </c>
      <c r="Q187" s="63" t="str">
        <f>IF(Checklist48[[#This Row],[N/A]]="Non applicable",INDEX(S2PQ[[Questions de l’étape 2]:[Justification]],MATCH(Checklist48[[#This Row],[RelatedPQ]],S2PQ[S2PQGUID],0),3),"")</f>
        <v/>
      </c>
      <c r="R187" s="22"/>
    </row>
    <row r="188" spans="2:18" ht="180" x14ac:dyDescent="0.25">
      <c r="B188" s="63"/>
      <c r="C188" s="63"/>
      <c r="D188" s="64">
        <f>IF(Checklist48[[#This Row],[SGUID]]="",IF(Checklist48[[#This Row],[SSGUID]]="",0,1),1)</f>
        <v>0</v>
      </c>
      <c r="E188" s="63" t="s">
        <v>601</v>
      </c>
      <c r="F188" s="66" t="str">
        <f>_xlfn.IFNA(Checklist48[[#This Row],[RelatedPQ]],"NA")</f>
        <v>NA</v>
      </c>
      <c r="G188" s="63" t="e">
        <f>IF(Checklist48[[#This Row],[PIGUID]]="","",INDEX(S2PQ_relational[],MATCH(Checklist48[[#This Row],[PIGUID&amp;NO]],S2PQ_relational[PIGUID &amp; "NO"],0),2))</f>
        <v>#N/A</v>
      </c>
      <c r="H188" s="66" t="str">
        <f>Checklist48[[#This Row],[PIGUID]]&amp;"NO"</f>
        <v>2DznCTtvpRiz2P1ZGSQpKJNO</v>
      </c>
      <c r="I188" s="66" t="b">
        <f>IF(Checklist48[[#This Row],[PIGUID]]="","",INDEX(PIs[NA Exempt],MATCH(Checklist48[[#This Row],[PIGUID]],PIs[GUID],0),1))</f>
        <v>0</v>
      </c>
      <c r="J188" s="63" t="str">
        <f>IF(Checklist48[[#This Row],[SGUID]]="",IF(Checklist48[[#This Row],[SSGUID]]="",IF(Checklist48[[#This Row],[PIGUID]]="","",INDEX(PIs[[Column1]:[SS]],MATCH(Checklist48[[#This Row],[PIGUID]],PIs[GUID],0),2)),INDEX(PIs[[Column1]:[SS]],MATCH(Checklist48[[#This Row],[SSGUID]],PIs[SSGUID],0),18)),INDEX(PIs[[Column1]:[SS]],MATCH(Checklist48[[#This Row],[SGUID]],PIs[SGUID],0),14))</f>
        <v>FO 10.07</v>
      </c>
      <c r="K188"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a connaissance de la réglementation relative aux espèces exotiques envahissantes dans le pays de production et dans le pays de destination prévu.</v>
      </c>
      <c r="L188" s="63" t="str">
        <f>IF(Checklist48[[#This Row],[SGUID]]="",IF(Checklist48[[#This Row],[SSGUID]]="",INDEX(PIs[[Column1]:[SS]],MATCH(Checklist48[[#This Row],[PIGUID]],PIs[GUID],0),6),""),"")</f>
        <v>Le producteur ou le client du producteur devrait disposer d’informations sur la réglementation relative aux espèces exotiques envahissantes pour tous les pays dans lesquels les produits sont destinés à être produits ou commercialisés (marché intérieur et/ou international). Dans l’idéal, il devrait exister une liste d’espèces exotiques envahissantes pour le pays de production et pour chaque pays de destination prévu.
Non applicable en l’absence de liste précisant les espèces exotiques envahissantes pour le pays de production ou de destination.
Non applicable si le producteur ne sait pas quel sera le pays de destination du produit.</v>
      </c>
      <c r="M188" s="63" t="str">
        <f>IF(Checklist48[[#This Row],[SSGUID]]="",IF(Checklist48[[#This Row],[PIGUID]]="","",INDEX(PIs[[Column1]:[SS]],MATCH(Checklist48[[#This Row],[PIGUID]],PIs[GUID],0),8)),"")</f>
        <v>Recom.</v>
      </c>
      <c r="N188" s="22"/>
      <c r="O188" s="22"/>
      <c r="P188" s="63" t="str">
        <f>IF(Checklist48[[#This Row],[ifna]]="NA","",IF(Checklist48[[#This Row],[RelatedPQ]]=0,"",IF(Checklist48[[#This Row],[RelatedPQ]]="","",IF((INDEX(S2PQ_relational[],MATCH(Checklist48[[#This Row],[PIGUID&amp;NO]],S2PQ_relational[PIGUID &amp; "NO"],0),1))=Checklist48[[#This Row],[PIGUID]],"Non applicable",""))))</f>
        <v/>
      </c>
      <c r="Q188" s="63" t="str">
        <f>IF(Checklist48[[#This Row],[N/A]]="Non applicable",INDEX(S2PQ[[Questions de l’étape 2]:[Justification]],MATCH(Checklist48[[#This Row],[RelatedPQ]],S2PQ[S2PQGUID],0),3),"")</f>
        <v/>
      </c>
      <c r="R188" s="22"/>
    </row>
    <row r="189" spans="2:18" ht="112.5" x14ac:dyDescent="0.25">
      <c r="B189" s="63"/>
      <c r="C189" s="63"/>
      <c r="D189" s="64">
        <f>IF(Checklist48[[#This Row],[SGUID]]="",IF(Checklist48[[#This Row],[SSGUID]]="",0,1),1)</f>
        <v>0</v>
      </c>
      <c r="E189" s="63" t="s">
        <v>582</v>
      </c>
      <c r="F189" s="66" t="str">
        <f>_xlfn.IFNA(Checklist48[[#This Row],[RelatedPQ]],"NA")</f>
        <v>NA</v>
      </c>
      <c r="G189" s="63" t="e">
        <f>IF(Checklist48[[#This Row],[PIGUID]]="","",INDEX(S2PQ_relational[],MATCH(Checklist48[[#This Row],[PIGUID&amp;NO]],S2PQ_relational[PIGUID &amp; "NO"],0),2))</f>
        <v>#N/A</v>
      </c>
      <c r="H189" s="66" t="str">
        <f>Checklist48[[#This Row],[PIGUID]]&amp;"NO"</f>
        <v>51s66F4cAuh8nQZEHezyxlNO</v>
      </c>
      <c r="I189" s="66" t="b">
        <f>IF(Checklist48[[#This Row],[PIGUID]]="","",INDEX(PIs[NA Exempt],MATCH(Checklist48[[#This Row],[PIGUID]],PIs[GUID],0),1))</f>
        <v>0</v>
      </c>
      <c r="J189" s="63" t="str">
        <f>IF(Checklist48[[#This Row],[SGUID]]="",IF(Checklist48[[#This Row],[SSGUID]]="",IF(Checklist48[[#This Row],[PIGUID]]="","",INDEX(PIs[[Column1]:[SS]],MATCH(Checklist48[[#This Row],[PIGUID]],PIs[GUID],0),2)),INDEX(PIs[[Column1]:[SS]],MATCH(Checklist48[[#This Row],[SSGUID]],PIs[SSGUID],0),18)),INDEX(PIs[[Column1]:[SS]],MATCH(Checklist48[[#This Row],[SGUID]],PIs[SGUID],0),14))</f>
        <v>FO 10.08</v>
      </c>
      <c r="K189"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pour éviter d’introduire ou de relâcher des espèces exotiques envahissantes dans le système de production et dans les écosystèmes voisins.</v>
      </c>
      <c r="L189" s="63" t="str">
        <f>IF(Checklist48[[#This Row],[SGUID]]="",IF(Checklist48[[#This Row],[SSGUID]]="",INDEX(PIs[[Column1]:[SS]],MATCH(Checklist48[[#This Row],[PIGUID]],PIs[GUID],0),6),""),"")</f>
        <v>Le producteur devrait avoir connaissance d’une liste d’espèces exotiques envahissantes considérées comme telles dans le pays de production, si une liste de ce type existe.
Dans l’idéal, le producteur devrait prouver que des mesures ont été prises pour éviter la production, la commercialisation, l’introduction ou le rejet de ces espèces dans l’exploitation et/ou dans les écosystèmes voisins.</v>
      </c>
      <c r="M189" s="63" t="str">
        <f>IF(Checklist48[[#This Row],[SSGUID]]="",IF(Checklist48[[#This Row],[PIGUID]]="","",INDEX(PIs[[Column1]:[SS]],MATCH(Checklist48[[#This Row],[PIGUID]],PIs[GUID],0),8)),"")</f>
        <v>Recom.</v>
      </c>
      <c r="N189" s="22"/>
      <c r="O189" s="22"/>
      <c r="P189" s="63" t="str">
        <f>IF(Checklist48[[#This Row],[ifna]]="NA","",IF(Checklist48[[#This Row],[RelatedPQ]]=0,"",IF(Checklist48[[#This Row],[RelatedPQ]]="","",IF((INDEX(S2PQ_relational[],MATCH(Checklist48[[#This Row],[PIGUID&amp;NO]],S2PQ_relational[PIGUID &amp; "NO"],0),1))=Checklist48[[#This Row],[PIGUID]],"Non applicable",""))))</f>
        <v/>
      </c>
      <c r="Q189" s="63" t="str">
        <f>IF(Checklist48[[#This Row],[N/A]]="Non applicable",INDEX(S2PQ[[Questions de l’étape 2]:[Justification]],MATCH(Checklist48[[#This Row],[RelatedPQ]],S2PQ[S2PQGUID],0),3),"")</f>
        <v/>
      </c>
      <c r="R189" s="22"/>
    </row>
    <row r="190" spans="2:18" ht="33.75" x14ac:dyDescent="0.25">
      <c r="B190" s="63" t="s">
        <v>190</v>
      </c>
      <c r="C190" s="63"/>
      <c r="D190" s="64">
        <f>IF(Checklist48[[#This Row],[SGUID]]="",IF(Checklist48[[#This Row],[SSGUID]]="",0,1),1)</f>
        <v>1</v>
      </c>
      <c r="E190" s="63"/>
      <c r="F190" s="66" t="str">
        <f>_xlfn.IFNA(Checklist48[[#This Row],[RelatedPQ]],"NA")</f>
        <v/>
      </c>
      <c r="G190" s="63" t="str">
        <f>IF(Checklist48[[#This Row],[PIGUID]]="","",INDEX(S2PQ_relational[],MATCH(Checklist48[[#This Row],[PIGUID&amp;NO]],S2PQ_relational[PIGUID &amp; "NO"],0),2))</f>
        <v/>
      </c>
      <c r="H190" s="66" t="str">
        <f>Checklist48[[#This Row],[PIGUID]]&amp;"NO"</f>
        <v>NO</v>
      </c>
      <c r="I190" s="66" t="str">
        <f>IF(Checklist48[[#This Row],[PIGUID]]="","",INDEX(PIs[NA Exempt],MATCH(Checklist48[[#This Row],[PIGUID]],PIs[GUID],0),1))</f>
        <v/>
      </c>
      <c r="J190" s="63"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11 EFFICIENCE ÉNERGÉTIQUE </v>
      </c>
      <c r="K190" s="63" t="str">
        <f>IF(Checklist48[[#This Row],[SGUID]]="",IF(Checklist48[[#This Row],[SSGUID]]="",IF(Checklist48[[#This Row],[PIGUID]]="","",INDEX(PIs[[Column1]:[SS]],MATCH(Checklist48[[#This Row],[PIGUID]],PIs[GUID],0),4)),INDEX(PIs[[Column1]:[Ssbody]],MATCH(Checklist48[[#This Row],[SSGUID]],PIs[SSGUID],0),19)),INDEX(PIs[[Column1]:[SS]],MATCH(Checklist48[[#This Row],[SGUID]],PIs[SGUID],0),15))</f>
        <v>-</v>
      </c>
      <c r="L190" s="63" t="str">
        <f>IF(Checklist48[[#This Row],[SGUID]]="",IF(Checklist48[[#This Row],[SSGUID]]="",INDEX(PIs[[Column1]:[SS]],MATCH(Checklist48[[#This Row],[PIGUID]],PIs[GUID],0),6),""),"")</f>
        <v/>
      </c>
      <c r="M190" s="63" t="str">
        <f>IF(Checklist48[[#This Row],[SSGUID]]="",IF(Checklist48[[#This Row],[PIGUID]]="","",INDEX(PIs[[Column1]:[SS]],MATCH(Checklist48[[#This Row],[PIGUID]],PIs[GUID],0),8)),"")</f>
        <v/>
      </c>
      <c r="N190" s="22"/>
      <c r="O190" s="22"/>
      <c r="P190" s="63" t="str">
        <f>IF(Checklist48[[#This Row],[ifna]]="NA","",IF(Checklist48[[#This Row],[RelatedPQ]]=0,"",IF(Checklist48[[#This Row],[RelatedPQ]]="","",IF((INDEX(S2PQ_relational[],MATCH(Checklist48[[#This Row],[PIGUID&amp;NO]],S2PQ_relational[PIGUID &amp; "NO"],0),1))=Checklist48[[#This Row],[PIGUID]],"Non applicable",""))))</f>
        <v/>
      </c>
      <c r="Q190" s="63" t="str">
        <f>IF(Checklist48[[#This Row],[N/A]]="Non applicable",INDEX(S2PQ[[Questions de l’étape 2]:[Justification]],MATCH(Checklist48[[#This Row],[RelatedPQ]],S2PQ[S2PQGUID],0),3),"")</f>
        <v/>
      </c>
      <c r="R190" s="22"/>
    </row>
    <row r="191" spans="2:18" ht="33.75" hidden="1" x14ac:dyDescent="0.25">
      <c r="B191" s="63"/>
      <c r="C191" s="63" t="s">
        <v>61</v>
      </c>
      <c r="D191" s="64">
        <f>IF(Checklist48[[#This Row],[SGUID]]="",IF(Checklist48[[#This Row],[SSGUID]]="",0,1),1)</f>
        <v>1</v>
      </c>
      <c r="E191" s="63"/>
      <c r="F191" s="66" t="str">
        <f>_xlfn.IFNA(Checklist48[[#This Row],[RelatedPQ]],"NA")</f>
        <v/>
      </c>
      <c r="G191" s="63" t="str">
        <f>IF(Checklist48[[#This Row],[PIGUID]]="","",INDEX(S2PQ_relational[],MATCH(Checklist48[[#This Row],[PIGUID&amp;NO]],S2PQ_relational[PIGUID &amp; "NO"],0),2))</f>
        <v/>
      </c>
      <c r="H191" s="66" t="str">
        <f>Checklist48[[#This Row],[PIGUID]]&amp;"NO"</f>
        <v>NO</v>
      </c>
      <c r="I191" s="66" t="str">
        <f>IF(Checklist48[[#This Row],[PIGUID]]="","",INDEX(PIs[NA Exempt],MATCH(Checklist48[[#This Row],[PIGUID]],PIs[GUID],0),1))</f>
        <v/>
      </c>
      <c r="J191" s="63" t="str">
        <f>IF(Checklist48[[#This Row],[SGUID]]="",IF(Checklist48[[#This Row],[SSGUID]]="",IF(Checklist48[[#This Row],[PIGUID]]="","",INDEX(PIs[[Column1]:[SS]],MATCH(Checklist48[[#This Row],[PIGUID]],PIs[GUID],0),2)),INDEX(PIs[[Column1]:[SS]],MATCH(Checklist48[[#This Row],[SSGUID]],PIs[SSGUID],0),18)),INDEX(PIs[[Column1]:[SS]],MATCH(Checklist48[[#This Row],[SGUID]],PIs[SGUID],0),14))</f>
        <v>-</v>
      </c>
      <c r="K191" s="63" t="str">
        <f>IF(Checklist48[[#This Row],[SGUID]]="",IF(Checklist48[[#This Row],[SSGUID]]="",IF(Checklist48[[#This Row],[PIGUID]]="","",INDEX(PIs[[Column1]:[SS]],MATCH(Checklist48[[#This Row],[PIGUID]],PIs[GUID],0),4)),INDEX(PIs[[Column1]:[Ssbody]],MATCH(Checklist48[[#This Row],[SSGUID]],PIs[SSGUID],0),19)),INDEX(PIs[[Column1]:[SS]],MATCH(Checklist48[[#This Row],[SGUID]],PIs[SGUID],0),15))</f>
        <v>-</v>
      </c>
      <c r="L191" s="63" t="str">
        <f>IF(Checklist48[[#This Row],[SGUID]]="",IF(Checklist48[[#This Row],[SSGUID]]="",INDEX(PIs[[Column1]:[SS]],MATCH(Checklist48[[#This Row],[PIGUID]],PIs[GUID],0),6),""),"")</f>
        <v/>
      </c>
      <c r="M191" s="63" t="str">
        <f>IF(Checklist48[[#This Row],[SSGUID]]="",IF(Checklist48[[#This Row],[PIGUID]]="","",INDEX(PIs[[Column1]:[SS]],MATCH(Checklist48[[#This Row],[PIGUID]],PIs[GUID],0),8)),"")</f>
        <v/>
      </c>
      <c r="N191" s="22"/>
      <c r="O191" s="22"/>
      <c r="P191" s="63" t="str">
        <f>IF(Checklist48[[#This Row],[ifna]]="NA","",IF(Checklist48[[#This Row],[RelatedPQ]]=0,"",IF(Checklist48[[#This Row],[RelatedPQ]]="","",IF((INDEX(S2PQ_relational[],MATCH(Checklist48[[#This Row],[PIGUID&amp;NO]],S2PQ_relational[PIGUID &amp; "NO"],0),1))=Checklist48[[#This Row],[PIGUID]],"Non applicable",""))))</f>
        <v/>
      </c>
      <c r="Q191" s="63" t="str">
        <f>IF(Checklist48[[#This Row],[N/A]]="Non applicable",INDEX(S2PQ[[Questions de l’étape 2]:[Justification]],MATCH(Checklist48[[#This Row],[RelatedPQ]],S2PQ[S2PQGUID],0),3),"")</f>
        <v/>
      </c>
      <c r="R191" s="22"/>
    </row>
    <row r="192" spans="2:18" ht="225" x14ac:dyDescent="0.25">
      <c r="B192" s="63"/>
      <c r="C192" s="63"/>
      <c r="D192" s="64">
        <f>IF(Checklist48[[#This Row],[SGUID]]="",IF(Checklist48[[#This Row],[SSGUID]]="",0,1),1)</f>
        <v>0</v>
      </c>
      <c r="E192" s="63" t="s">
        <v>576</v>
      </c>
      <c r="F192" s="66" t="str">
        <f>_xlfn.IFNA(Checklist48[[#This Row],[RelatedPQ]],"NA")</f>
        <v>NA</v>
      </c>
      <c r="G192" s="63" t="e">
        <f>IF(Checklist48[[#This Row],[PIGUID]]="","",INDEX(S2PQ_relational[],MATCH(Checklist48[[#This Row],[PIGUID&amp;NO]],S2PQ_relational[PIGUID &amp; "NO"],0),2))</f>
        <v>#N/A</v>
      </c>
      <c r="H192" s="66" t="str">
        <f>Checklist48[[#This Row],[PIGUID]]&amp;"NO"</f>
        <v>27FMOAVaX4IEkKoIk7PSnINO</v>
      </c>
      <c r="I192" s="66" t="b">
        <f>IF(Checklist48[[#This Row],[PIGUID]]="","",INDEX(PIs[NA Exempt],MATCH(Checklist48[[#This Row],[PIGUID]],PIs[GUID],0),1))</f>
        <v>0</v>
      </c>
      <c r="J192" s="63" t="str">
        <f>IF(Checklist48[[#This Row],[SGUID]]="",IF(Checklist48[[#This Row],[SSGUID]]="",IF(Checklist48[[#This Row],[PIGUID]]="","",INDEX(PIs[[Column1]:[SS]],MATCH(Checklist48[[#This Row],[PIGUID]],PIs[GUID],0),2)),INDEX(PIs[[Column1]:[SS]],MATCH(Checklist48[[#This Row],[SSGUID]],PIs[SSGUID],0),18)),INDEX(PIs[[Column1]:[SS]],MATCH(Checklist48[[#This Row],[SGUID]],PIs[SGUID],0),14))</f>
        <v>FO 11.01</v>
      </c>
      <c r="K192" s="63" t="str">
        <f>IF(Checklist48[[#This Row],[SGUID]]="",IF(Checklist48[[#This Row],[SSGUID]]="",IF(Checklist48[[#This Row],[PIGUID]]="","",INDEX(PIs[[Column1]:[SS]],MATCH(Checklist48[[#This Row],[PIGUID]],PIs[GUID],0),4)),INDEX(PIs[[Column1]:[Ssbody]],MATCH(Checklist48[[#This Row],[SSGUID]],PIs[SSGUID],0),19)),INDEX(PIs[[Column1]:[SS]],MATCH(Checklist48[[#This Row],[SGUID]],PIs[SGUID],0),15))</f>
        <v>La consommation d’énergie de l’exploitation est surveillée.</v>
      </c>
      <c r="L192" s="63" t="str">
        <f>IF(Checklist48[[#This Row],[SGUID]]="",IF(Checklist48[[#This Row],[SSGUID]]="",INDEX(PIs[[Column1]:[SS]],MATCH(Checklist48[[#This Row],[PIGUID]],PIs[GUID],0),6),""),"")</f>
        <v>La consommation d’énergie de l’exploitation doit donner lieu à des enregistrements (par ex., des factures avec le détail de la consommation). Le producteur (ou, le cas échéant, le responsable du système de gestion de la qualité (SGQ)) doit savoir :
\- Où et comment l’énergie est consommée (process, machine, ou autre)
\- Quelles quantités d’énergie sont consommées par source (électricité, combustibles, autre)
\- Quelle part d’énergies renouvelables et non renouvelables sont consommées, quand cette information est disponible
En l’absence de compteurs (par ex., dans le cas des petits producteurs), des estimations peuvent être acceptées.
Pour les groupements de producteurs sous l’Option 2, des éléments justificatifs à l’échelon du SGQ sont considérés comme acceptables.</v>
      </c>
      <c r="M192" s="63" t="str">
        <f>IF(Checklist48[[#This Row],[SSGUID]]="",IF(Checklist48[[#This Row],[PIGUID]]="","",INDEX(PIs[[Column1]:[SS]],MATCH(Checklist48[[#This Row],[PIGUID]],PIs[GUID],0),8)),"")</f>
        <v>Exigence Majeure</v>
      </c>
      <c r="N192" s="22"/>
      <c r="O192" s="22"/>
      <c r="P192" s="63" t="str">
        <f>IF(Checklist48[[#This Row],[ifna]]="NA","",IF(Checklist48[[#This Row],[RelatedPQ]]=0,"",IF(Checklist48[[#This Row],[RelatedPQ]]="","",IF((INDEX(S2PQ_relational[],MATCH(Checklist48[[#This Row],[PIGUID&amp;NO]],S2PQ_relational[PIGUID &amp; "NO"],0),1))=Checklist48[[#This Row],[PIGUID]],"Non applicable",""))))</f>
        <v/>
      </c>
      <c r="Q192" s="63" t="str">
        <f>IF(Checklist48[[#This Row],[N/A]]="Non applicable",INDEX(S2PQ[[Questions de l’étape 2]:[Justification]],MATCH(Checklist48[[#This Row],[RelatedPQ]],S2PQ[S2PQGUID],0),3),"")</f>
        <v/>
      </c>
      <c r="R192" s="22"/>
    </row>
    <row r="193" spans="2:18" ht="146.25" x14ac:dyDescent="0.25">
      <c r="B193" s="63"/>
      <c r="C193" s="63"/>
      <c r="D193" s="64">
        <f>IF(Checklist48[[#This Row],[SGUID]]="",IF(Checklist48[[#This Row],[SSGUID]]="",0,1),1)</f>
        <v>0</v>
      </c>
      <c r="E193" s="63" t="s">
        <v>545</v>
      </c>
      <c r="F193" s="66" t="str">
        <f>_xlfn.IFNA(Checklist48[[#This Row],[RelatedPQ]],"NA")</f>
        <v>NA</v>
      </c>
      <c r="G193" s="63" t="e">
        <f>IF(Checklist48[[#This Row],[PIGUID]]="","",INDEX(S2PQ_relational[],MATCH(Checklist48[[#This Row],[PIGUID&amp;NO]],S2PQ_relational[PIGUID &amp; "NO"],0),2))</f>
        <v>#N/A</v>
      </c>
      <c r="H193" s="66" t="str">
        <f>Checklist48[[#This Row],[PIGUID]]&amp;"NO"</f>
        <v>3JRs9sAPxoXUahQZyIHx5jNO</v>
      </c>
      <c r="I193" s="66" t="b">
        <f>IF(Checklist48[[#This Row],[PIGUID]]="","",INDEX(PIs[NA Exempt],MATCH(Checklist48[[#This Row],[PIGUID]],PIs[GUID],0),1))</f>
        <v>0</v>
      </c>
      <c r="J193" s="63" t="str">
        <f>IF(Checklist48[[#This Row],[SGUID]]="",IF(Checklist48[[#This Row],[SSGUID]]="",IF(Checklist48[[#This Row],[PIGUID]]="","",INDEX(PIs[[Column1]:[SS]],MATCH(Checklist48[[#This Row],[PIGUID]],PIs[GUID],0),2)),INDEX(PIs[[Column1]:[SS]],MATCH(Checklist48[[#This Row],[SSGUID]],PIs[SSGUID],0),18)),INDEX(PIs[[Column1]:[SS]],MATCH(Checklist48[[#This Row],[SGUID]],PIs[SGUID],0),14))</f>
        <v>FO 11.02</v>
      </c>
      <c r="K193" s="63" t="str">
        <f>IF(Checklist48[[#This Row],[SGUID]]="",IF(Checklist48[[#This Row],[SSGUID]]="",IF(Checklist48[[#This Row],[PIGUID]]="","",INDEX(PIs[[Column1]:[SS]],MATCH(Checklist48[[#This Row],[PIGUID]],PIs[GUID],0),4)),INDEX(PIs[[Column1]:[Ssbody]],MATCH(Checklist48[[#This Row],[SSGUID]],PIs[SSGUID],0),19)),INDEX(PIs[[Column1]:[SS]],MATCH(Checklist48[[#This Row],[SGUID]],PIs[SGUID],0),15))</f>
        <v>Les résultats de la surveillance ont donné lieu à un plan d’amélioration de l’efficience énergétique de l’exploitation.</v>
      </c>
      <c r="L193" s="63" t="str">
        <f>IF(Checklist48[[#This Row],[SGUID]]="",IF(Checklist48[[#This Row],[SSGUID]]="",INDEX(PIs[[Column1]:[SS]],MATCH(Checklist48[[#This Row],[PIGUID]],PIs[GUID],0),6),""),"")</f>
        <v>Il doit exister des preuves que les enregistrements concernant les énergies sont analysés au moins une fois par an pour :
\- Repérer les possibilités d’amélioration en matière d’efficience énergétique
\- Adopter des objectifs définis par le producteur lui-même
Exemple de données acceptables : la quantité totale d’énergie consommée par l’exploitation chaque mois.
Le matériel agricole doit être choisi et entretenu de manière à optimiser la consommation énergétique.</v>
      </c>
      <c r="M193" s="63" t="str">
        <f>IF(Checklist48[[#This Row],[SSGUID]]="",IF(Checklist48[[#This Row],[PIGUID]]="","",INDEX(PIs[[Column1]:[SS]],MATCH(Checklist48[[#This Row],[PIGUID]],PIs[GUID],0),8)),"")</f>
        <v>Exigence Mineure</v>
      </c>
      <c r="N193" s="22"/>
      <c r="O193" s="22"/>
      <c r="P193" s="63" t="str">
        <f>IF(Checklist48[[#This Row],[ifna]]="NA","",IF(Checklist48[[#This Row],[RelatedPQ]]=0,"",IF(Checklist48[[#This Row],[RelatedPQ]]="","",IF((INDEX(S2PQ_relational[],MATCH(Checklist48[[#This Row],[PIGUID&amp;NO]],S2PQ_relational[PIGUID &amp; "NO"],0),1))=Checklist48[[#This Row],[PIGUID]],"Non applicable",""))))</f>
        <v/>
      </c>
      <c r="Q193" s="63" t="str">
        <f>IF(Checklist48[[#This Row],[N/A]]="Non applicable",INDEX(S2PQ[[Questions de l’étape 2]:[Justification]],MATCH(Checklist48[[#This Row],[RelatedPQ]],S2PQ[S2PQGUID],0),3),"")</f>
        <v/>
      </c>
      <c r="R193" s="22"/>
    </row>
    <row r="194" spans="2:18" ht="90" x14ac:dyDescent="0.25">
      <c r="B194" s="63"/>
      <c r="C194" s="63"/>
      <c r="D194" s="64">
        <f>IF(Checklist48[[#This Row],[SGUID]]="",IF(Checklist48[[#This Row],[SSGUID]]="",0,1),1)</f>
        <v>0</v>
      </c>
      <c r="E194" s="63" t="s">
        <v>551</v>
      </c>
      <c r="F194" s="66" t="str">
        <f>_xlfn.IFNA(Checklist48[[#This Row],[RelatedPQ]],"NA")</f>
        <v>NA</v>
      </c>
      <c r="G194" s="63" t="e">
        <f>IF(Checklist48[[#This Row],[PIGUID]]="","",INDEX(S2PQ_relational[],MATCH(Checklist48[[#This Row],[PIGUID&amp;NO]],S2PQ_relational[PIGUID &amp; "NO"],0),2))</f>
        <v>#N/A</v>
      </c>
      <c r="H194" s="66" t="str">
        <f>Checklist48[[#This Row],[PIGUID]]&amp;"NO"</f>
        <v>3k15VkplHGX2PgLKNCmrCzNO</v>
      </c>
      <c r="I194" s="66" t="b">
        <f>IF(Checklist48[[#This Row],[PIGUID]]="","",INDEX(PIs[NA Exempt],MATCH(Checklist48[[#This Row],[PIGUID]],PIs[GUID],0),1))</f>
        <v>0</v>
      </c>
      <c r="J194" s="63" t="str">
        <f>IF(Checklist48[[#This Row],[SGUID]]="",IF(Checklist48[[#This Row],[SSGUID]]="",IF(Checklist48[[#This Row],[PIGUID]]="","",INDEX(PIs[[Column1]:[SS]],MATCH(Checklist48[[#This Row],[PIGUID]],PIs[GUID],0),2)),INDEX(PIs[[Column1]:[SS]],MATCH(Checklist48[[#This Row],[SSGUID]],PIs[SSGUID],0),18)),INDEX(PIs[[Column1]:[SS]],MATCH(Checklist48[[#This Row],[SGUID]],PIs[SGUID],0),14))</f>
        <v>FO 11.03</v>
      </c>
      <c r="K194" s="63" t="str">
        <f>IF(Checklist48[[#This Row],[SGUID]]="",IF(Checklist48[[#This Row],[SSGUID]]="",IF(Checklist48[[#This Row],[PIGUID]]="","",INDEX(PIs[[Column1]:[SS]],MATCH(Checklist48[[#This Row],[PIGUID]],PIs[GUID],0),4)),INDEX(PIs[[Column1]:[Ssbody]],MATCH(Checklist48[[#This Row],[SSGUID]],PIs[SSGUID],0),19)),INDEX(PIs[[Column1]:[SS]],MATCH(Checklist48[[#This Row],[SGUID]],PIs[SGUID],0),15))</f>
        <v>Le plan d’amélioration de l’efficience énergétique vise à réduire la consommation d’énergies non renouvelables.</v>
      </c>
      <c r="L194" s="63" t="str">
        <f>IF(Checklist48[[#This Row],[SGUID]]="",IF(Checklist48[[#This Row],[SSGUID]]="",INDEX(PIs[[Column1]:[SS]],MATCH(Checklist48[[#This Row],[PIGUID]],PIs[GUID],0),6),""),"")</f>
        <v>Le producteur doit envisager de réduire la consommation d’énergies non renouvelables au strict minimum en les remplaçant par des énergies renouvelables.
Exemple de données permettant de suivre la consommation d’énergies non renouvelables : la proportion de sources renouvelables/non renouvelables en pourcentage (%) du total</v>
      </c>
      <c r="M194" s="63" t="str">
        <f>IF(Checklist48[[#This Row],[SSGUID]]="",IF(Checklist48[[#This Row],[PIGUID]]="","",INDEX(PIs[[Column1]:[SS]],MATCH(Checklist48[[#This Row],[PIGUID]],PIs[GUID],0),8)),"")</f>
        <v>Exigence Mineure</v>
      </c>
      <c r="N194" s="22"/>
      <c r="O194" s="22"/>
      <c r="P194" s="63" t="str">
        <f>IF(Checklist48[[#This Row],[ifna]]="NA","",IF(Checklist48[[#This Row],[RelatedPQ]]=0,"",IF(Checklist48[[#This Row],[RelatedPQ]]="","",IF((INDEX(S2PQ_relational[],MATCH(Checklist48[[#This Row],[PIGUID&amp;NO]],S2PQ_relational[PIGUID &amp; "NO"],0),1))=Checklist48[[#This Row],[PIGUID]],"Non applicable",""))))</f>
        <v/>
      </c>
      <c r="Q194" s="63" t="str">
        <f>IF(Checklist48[[#This Row],[N/A]]="Non applicable",INDEX(S2PQ[[Questions de l’étape 2]:[Justification]],MATCH(Checklist48[[#This Row],[RelatedPQ]],S2PQ[S2PQGUID],0),3),"")</f>
        <v/>
      </c>
      <c r="R194" s="22"/>
    </row>
    <row r="195" spans="2:18" ht="281.25" x14ac:dyDescent="0.25">
      <c r="B195" s="63"/>
      <c r="C195" s="63"/>
      <c r="D195" s="64">
        <f>IF(Checklist48[[#This Row],[SGUID]]="",IF(Checklist48[[#This Row],[SSGUID]]="",0,1),1)</f>
        <v>0</v>
      </c>
      <c r="E195" s="63" t="s">
        <v>184</v>
      </c>
      <c r="F195" s="66" t="str">
        <f>_xlfn.IFNA(Checklist48[[#This Row],[RelatedPQ]],"NA")</f>
        <v>NA</v>
      </c>
      <c r="G195" s="63" t="e">
        <f>IF(Checklist48[[#This Row],[PIGUID]]="","",INDEX(S2PQ_relational[],MATCH(Checklist48[[#This Row],[PIGUID&amp;NO]],S2PQ_relational[PIGUID &amp; "NO"],0),2))</f>
        <v>#N/A</v>
      </c>
      <c r="H195" s="66" t="str">
        <f>Checklist48[[#This Row],[PIGUID]]&amp;"NO"</f>
        <v>7hKDqZkTX1Q5kvgZ0W5O7MNO</v>
      </c>
      <c r="I195" s="66" t="b">
        <f>IF(Checklist48[[#This Row],[PIGUID]]="","",INDEX(PIs[NA Exempt],MATCH(Checklist48[[#This Row],[PIGUID]],PIs[GUID],0),1))</f>
        <v>0</v>
      </c>
      <c r="J195" s="63" t="str">
        <f>IF(Checklist48[[#This Row],[SGUID]]="",IF(Checklist48[[#This Row],[SSGUID]]="",IF(Checklist48[[#This Row],[PIGUID]]="","",INDEX(PIs[[Column1]:[SS]],MATCH(Checklist48[[#This Row],[PIGUID]],PIs[GUID],0),2)),INDEX(PIs[[Column1]:[SS]],MATCH(Checklist48[[#This Row],[SSGUID]],PIs[SSGUID],0),18)),INDEX(PIs[[Column1]:[SS]],MATCH(Checklist48[[#This Row],[SGUID]],PIs[SGUID],0),14))</f>
        <v>FO 11.04</v>
      </c>
      <c r="K195" s="63"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contribue à la réduction des émissions de GES* et à les éliminer de l’atmosphère.
\*Les émissions de gaz à effet de serre (GES) désignent les émissions de dioxyde de carbone (CO₂), de méthane (CH₄), d’oxyde d’azote (N₂O) et de gaz fluorés. En raison de contributions variables au réchauffement climatique, ils sont parfois présentés sous forme d’équivalents CO₂ (CO₂e).</v>
      </c>
      <c r="L195" s="63" t="str">
        <f>IF(Checklist48[[#This Row],[SGUID]]="",IF(Checklist48[[#This Row],[SSGUID]]="",INDEX(PIs[[Column1]:[SS]],MATCH(Checklist48[[#This Row],[PIGUID]],PIs[GUID],0),6),""),"")</f>
        <v>Il devrait par exemple exister des preuves que le producteur :
\- A conscience et connaissance de la manière dont les pratiques agricoles peuvent contribuer à réduire les émissions de GES et à les éliminer de l’atmosphère, par l’intermédiaire des choix en matière notamment d’énergie, de santé des sols, d’engrais et de déchets organiques
\- Se prépare à adopter, ou applique déjà des pratiques agricoles permettant la formation de carbone organique dans les sols et dans la biomasse, par exemple :
\- La gestion des résidus de récolte (réintégration des résidus dans le sol, semis direct)
\- Le recours à des cultures de couverture dans la rotation des cultures, la diversification de la rotation des cultures, la culture sans ou avec peu de labour
\- La réduction de la libération des éléments nutritifs dans la gestion des engrais
\- La réhabilitation des écosystèmes
Pour les groupements de producteurs sous l’Option 2, des éléments justificatifs an niveau du système de gestion de la qualité (SGQ) sont considérés comme acceptables.</v>
      </c>
      <c r="M195" s="63" t="str">
        <f>IF(Checklist48[[#This Row],[SSGUID]]="",IF(Checklist48[[#This Row],[PIGUID]]="","",INDEX(PIs[[Column1]:[SS]],MATCH(Checklist48[[#This Row],[PIGUID]],PIs[GUID],0),8)),"")</f>
        <v>Recom.</v>
      </c>
      <c r="N195" s="22"/>
      <c r="O195" s="22"/>
      <c r="P195" s="63" t="str">
        <f>IF(Checklist48[[#This Row],[ifna]]="NA","",IF(Checklist48[[#This Row],[RelatedPQ]]=0,"",IF(Checklist48[[#This Row],[RelatedPQ]]="","",IF((INDEX(S2PQ_relational[],MATCH(Checklist48[[#This Row],[PIGUID&amp;NO]],S2PQ_relational[PIGUID &amp; "NO"],0),1))=Checklist48[[#This Row],[PIGUID]],"Non applicable",""))))</f>
        <v/>
      </c>
      <c r="Q195" s="63" t="str">
        <f>IF(Checklist48[[#This Row],[N/A]]="Non applicable",INDEX(S2PQ[[Questions de l’étape 2]:[Justification]],MATCH(Checklist48[[#This Row],[RelatedPQ]],S2PQ[S2PQGUID],0),3),"")</f>
        <v/>
      </c>
      <c r="R195" s="22"/>
    </row>
    <row r="196" spans="2:18" ht="202.5" x14ac:dyDescent="0.25">
      <c r="B196" s="63" t="s">
        <v>896</v>
      </c>
      <c r="C196" s="63"/>
      <c r="D196" s="64">
        <f>IF(Checklist48[[#This Row],[SGUID]]="",IF(Checklist48[[#This Row],[SSGUID]]="",0,1),1)</f>
        <v>1</v>
      </c>
      <c r="E196" s="63"/>
      <c r="F196" s="66" t="str">
        <f>_xlfn.IFNA(Checklist48[[#This Row],[RelatedPQ]],"NA")</f>
        <v/>
      </c>
      <c r="G196" s="63" t="str">
        <f>IF(Checklist48[[#This Row],[PIGUID]]="","",INDEX(S2PQ_relational[],MATCH(Checklist48[[#This Row],[PIGUID&amp;NO]],S2PQ_relational[PIGUID &amp; "NO"],0),2))</f>
        <v/>
      </c>
      <c r="H196" s="66" t="str">
        <f>Checklist48[[#This Row],[PIGUID]]&amp;"NO"</f>
        <v>NO</v>
      </c>
      <c r="I196" s="66" t="str">
        <f>IF(Checklist48[[#This Row],[PIGUID]]="","",INDEX(PIs[NA Exempt],MATCH(Checklist48[[#This Row],[PIGUID]],PIs[GUID],0),1))</f>
        <v/>
      </c>
      <c r="J196" s="63" t="str">
        <f>IF(Checklist48[[#This Row],[SGUID]]="",IF(Checklist48[[#This Row],[SSGUID]]="",IF(Checklist48[[#This Row],[PIGUID]]="","",INDEX(PIs[[Column1]:[SS]],MATCH(Checklist48[[#This Row],[PIGUID]],PIs[GUID],0),2)),INDEX(PIs[[Column1]:[SS]],MATCH(Checklist48[[#This Row],[SSGUID]],PIs[SSGUID],0),18)),INDEX(PIs[[Column1]:[SS]],MATCH(Checklist48[[#This Row],[SGUID]],PIs[SGUID],0),14))</f>
        <v>FO 12 SANTÉ ET SÉCURITÉ DES TRAVAILLEURS</v>
      </c>
      <c r="K196" s="63" t="str">
        <f>IF(Checklist48[[#This Row],[SGUID]]="",IF(Checklist48[[#This Row],[SSGUID]]="",IF(Checklist48[[#This Row],[PIGUID]]="","",INDEX(PIs[[Column1]:[SS]],MATCH(Checklist48[[#This Row],[PIGUID]],PIs[GUID],0),4)),INDEX(PIs[[Column1]:[Ssbody]],MATCH(Checklist48[[#This Row],[SSGUID]],PIs[SSGUID],0),19)),INDEX(PIs[[Column1]:[SS]],MATCH(Checklist48[[#This Row],[SGUID]],PIs[SGUID],0),15))</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L196" s="63" t="str">
        <f>IF(Checklist48[[#This Row],[SGUID]]="",IF(Checklist48[[#This Row],[SSGUID]]="",INDEX(PIs[[Column1]:[SS]],MATCH(Checklist48[[#This Row],[PIGUID]],PIs[GUID],0),6),""),"")</f>
        <v/>
      </c>
      <c r="M196" s="63" t="str">
        <f>IF(Checklist48[[#This Row],[SSGUID]]="",IF(Checklist48[[#This Row],[PIGUID]]="","",INDEX(PIs[[Column1]:[SS]],MATCH(Checklist48[[#This Row],[PIGUID]],PIs[GUID],0),8)),"")</f>
        <v/>
      </c>
      <c r="N196" s="22"/>
      <c r="O196" s="22"/>
      <c r="P196" s="63" t="str">
        <f>IF(Checklist48[[#This Row],[ifna]]="NA","",IF(Checklist48[[#This Row],[RelatedPQ]]=0,"",IF(Checklist48[[#This Row],[RelatedPQ]]="","",IF((INDEX(S2PQ_relational[],MATCH(Checklist48[[#This Row],[PIGUID&amp;NO]],S2PQ_relational[PIGUID &amp; "NO"],0),1))=Checklist48[[#This Row],[PIGUID]],"Non applicable",""))))</f>
        <v/>
      </c>
      <c r="Q196" s="63" t="str">
        <f>IF(Checklist48[[#This Row],[N/A]]="Non applicable",INDEX(S2PQ[[Questions de l’étape 2]:[Justification]],MATCH(Checklist48[[#This Row],[RelatedPQ]],S2PQ[S2PQGUID],0),3),"")</f>
        <v/>
      </c>
      <c r="R196" s="22"/>
    </row>
    <row r="197" spans="2:18" ht="45" x14ac:dyDescent="0.25">
      <c r="B197" s="63"/>
      <c r="C197" s="63" t="s">
        <v>897</v>
      </c>
      <c r="D197" s="64">
        <f>IF(Checklist48[[#This Row],[SGUID]]="",IF(Checklist48[[#This Row],[SSGUID]]="",0,1),1)</f>
        <v>1</v>
      </c>
      <c r="E197" s="63"/>
      <c r="F197" s="66" t="str">
        <f>_xlfn.IFNA(Checklist48[[#This Row],[RelatedPQ]],"NA")</f>
        <v/>
      </c>
      <c r="G197" s="63" t="str">
        <f>IF(Checklist48[[#This Row],[PIGUID]]="","",INDEX(S2PQ_relational[],MATCH(Checklist48[[#This Row],[PIGUID&amp;NO]],S2PQ_relational[PIGUID &amp; "NO"],0),2))</f>
        <v/>
      </c>
      <c r="H197" s="66" t="str">
        <f>Checklist48[[#This Row],[PIGUID]]&amp;"NO"</f>
        <v>NO</v>
      </c>
      <c r="I197" s="66" t="str">
        <f>IF(Checklist48[[#This Row],[PIGUID]]="","",INDEX(PIs[NA Exempt],MATCH(Checklist48[[#This Row],[PIGUID]],PIs[GUID],0),1))</f>
        <v/>
      </c>
      <c r="J197" s="63" t="str">
        <f>IF(Checklist48[[#This Row],[SGUID]]="",IF(Checklist48[[#This Row],[SSGUID]]="",IF(Checklist48[[#This Row],[PIGUID]]="","",INDEX(PIs[[Column1]:[SS]],MATCH(Checklist48[[#This Row],[PIGUID]],PIs[GUID],0),2)),INDEX(PIs[[Column1]:[SS]],MATCH(Checklist48[[#This Row],[SSGUID]],PIs[SSGUID],0),18)),INDEX(PIs[[Column1]:[SS]],MATCH(Checklist48[[#This Row],[SGUID]],PIs[SGUID],0),14))</f>
        <v>FO 12.01 Santé et sécurité des travailleurs</v>
      </c>
      <c r="K197" s="63" t="str">
        <f>IF(Checklist48[[#This Row],[SGUID]]="",IF(Checklist48[[#This Row],[SSGUID]]="",IF(Checklist48[[#This Row],[PIGUID]]="","",INDEX(PIs[[Column1]:[SS]],MATCH(Checklist48[[#This Row],[PIGUID]],PIs[GUID],0),4)),INDEX(PIs[[Column1]:[Ssbody]],MATCH(Checklist48[[#This Row],[SSGUID]],PIs[SSGUID],0),19)),INDEX(PIs[[Column1]:[SS]],MATCH(Checklist48[[#This Row],[SGUID]],PIs[SGUID],0),15))</f>
        <v>-</v>
      </c>
      <c r="L197" s="63" t="str">
        <f>IF(Checklist48[[#This Row],[SGUID]]="",IF(Checklist48[[#This Row],[SSGUID]]="",INDEX(PIs[[Column1]:[SS]],MATCH(Checklist48[[#This Row],[PIGUID]],PIs[GUID],0),6),""),"")</f>
        <v/>
      </c>
      <c r="M197" s="63" t="str">
        <f>IF(Checklist48[[#This Row],[SSGUID]]="",IF(Checklist48[[#This Row],[PIGUID]]="","",INDEX(PIs[[Column1]:[SS]],MATCH(Checklist48[[#This Row],[PIGUID]],PIs[GUID],0),8)),"")</f>
        <v/>
      </c>
      <c r="N197" s="22"/>
      <c r="O197" s="22"/>
      <c r="P197" s="63" t="str">
        <f>IF(Checklist48[[#This Row],[ifna]]="NA","",IF(Checklist48[[#This Row],[RelatedPQ]]=0,"",IF(Checklist48[[#This Row],[RelatedPQ]]="","",IF((INDEX(S2PQ_relational[],MATCH(Checklist48[[#This Row],[PIGUID&amp;NO]],S2PQ_relational[PIGUID &amp; "NO"],0),1))=Checklist48[[#This Row],[PIGUID]],"Non applicable",""))))</f>
        <v/>
      </c>
      <c r="Q197" s="63" t="str">
        <f>IF(Checklist48[[#This Row],[N/A]]="Non applicable",INDEX(S2PQ[[Questions de l’étape 2]:[Justification]],MATCH(Checklist48[[#This Row],[RelatedPQ]],S2PQ[S2PQGUID],0),3),"")</f>
        <v/>
      </c>
      <c r="R197" s="22"/>
    </row>
    <row r="198" spans="2:18" ht="247.5" x14ac:dyDescent="0.25">
      <c r="B198" s="63"/>
      <c r="C198" s="63"/>
      <c r="D198" s="64">
        <f>IF(Checklist48[[#This Row],[SGUID]]="",IF(Checklist48[[#This Row],[SSGUID]]="",0,1),1)</f>
        <v>0</v>
      </c>
      <c r="E198" s="63" t="s">
        <v>890</v>
      </c>
      <c r="F198" s="66" t="str">
        <f>_xlfn.IFNA(Checklist48[[#This Row],[RelatedPQ]],"NA")</f>
        <v>NA</v>
      </c>
      <c r="G198" s="63" t="e">
        <f>IF(Checklist48[[#This Row],[PIGUID]]="","",INDEX(S2PQ_relational[],MATCH(Checklist48[[#This Row],[PIGUID&amp;NO]],S2PQ_relational[PIGUID &amp; "NO"],0),2))</f>
        <v>#N/A</v>
      </c>
      <c r="H198" s="66" t="str">
        <f>Checklist48[[#This Row],[PIGUID]]&amp;"NO"</f>
        <v>78zLnHv198GlquhgE5XnsyNO</v>
      </c>
      <c r="I198" s="66" t="b">
        <f>IF(Checklist48[[#This Row],[PIGUID]]="","",INDEX(PIs[NA Exempt],MATCH(Checklist48[[#This Row],[PIGUID]],PIs[GUID],0),1))</f>
        <v>0</v>
      </c>
      <c r="J198" s="63" t="str">
        <f>IF(Checklist48[[#This Row],[SGUID]]="",IF(Checklist48[[#This Row],[SSGUID]]="",IF(Checklist48[[#This Row],[PIGUID]]="","",INDEX(PIs[[Column1]:[SS]],MATCH(Checklist48[[#This Row],[PIGUID]],PIs[GUID],0),2)),INDEX(PIs[[Column1]:[SS]],MATCH(Checklist48[[#This Row],[SSGUID]],PIs[SSGUID],0),18)),INDEX(PIs[[Column1]:[SS]],MATCH(Checklist48[[#This Row],[SGUID]],PIs[SGUID],0),14))</f>
        <v>FO 12.01.01</v>
      </c>
      <c r="K198" s="63"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évaluation des risques documentée consacrée à la santé et à la sécurité des travailleurs.</v>
      </c>
      <c r="L198" s="63" t="str">
        <f>IF(Checklist48[[#This Row],[SGUID]]="",IF(Checklist48[[#This Row],[SSGUID]]="",INDEX(PIs[[Column1]:[SS]],MATCH(Checklist48[[#This Row],[PIGUID]],PIs[GUID],0),6),""),"")</f>
        <v>L’évaluation des risques documentée doit être adaptée à la situation de l’exploitation, en incluant notamment les installations et l’hébergement sur l’exploitation destinés aux travailleurs. L’évaluation des risques doit être revue et mise à jour annuellement, et lors de changements pouvant avoir un impact sur la santé et la sécurité des travailleurs (par exemple : évolution de la réglementation sanitaire locale en matière de maladies infectieuses, nouvelles machines, nouveaux bâtiments, nouveaux produits phytopharmaceutiques (PPP), nouvelles pratiques culturales, nouveaux risques pour la santé, etc.). Les incidents et accidents doivent impérativement être enregistrés.
Exemples de dangers possibles : pièces mobiles sur des machines, véhicules en circulation, substances inflammables, engrais, exposition à des agents chimiques, bruit excessif, poussière, vibrations, températures extrêmes, échelles, stockage de carburant, cuves de lisier, travaux en hauteur, etc.</v>
      </c>
      <c r="M198" s="63" t="str">
        <f>IF(Checklist48[[#This Row],[SSGUID]]="",IF(Checklist48[[#This Row],[PIGUID]]="","",INDEX(PIs[[Column1]:[SS]],MATCH(Checklist48[[#This Row],[PIGUID]],PIs[GUID],0),8)),"")</f>
        <v>Exigence Majeure</v>
      </c>
      <c r="N198" s="22"/>
      <c r="O198" s="22"/>
      <c r="P198" s="63" t="str">
        <f>IF(Checklist48[[#This Row],[ifna]]="NA","",IF(Checklist48[[#This Row],[RelatedPQ]]=0,"",IF(Checklist48[[#This Row],[RelatedPQ]]="","",IF((INDEX(S2PQ_relational[],MATCH(Checklist48[[#This Row],[PIGUID&amp;NO]],S2PQ_relational[PIGUID &amp; "NO"],0),1))=Checklist48[[#This Row],[PIGUID]],"Non applicable",""))))</f>
        <v/>
      </c>
      <c r="Q198" s="63" t="str">
        <f>IF(Checklist48[[#This Row],[N/A]]="Non applicable",INDEX(S2PQ[[Questions de l’étape 2]:[Justification]],MATCH(Checklist48[[#This Row],[RelatedPQ]],S2PQ[S2PQGUID],0),3),"")</f>
        <v/>
      </c>
      <c r="R198" s="22"/>
    </row>
    <row r="199" spans="2:18" ht="409.5" x14ac:dyDescent="0.25">
      <c r="B199" s="63"/>
      <c r="C199" s="63"/>
      <c r="D199" s="64">
        <f>IF(Checklist48[[#This Row],[SGUID]]="",IF(Checklist48[[#This Row],[SSGUID]]="",0,1),1)</f>
        <v>0</v>
      </c>
      <c r="E199" s="63" t="s">
        <v>1015</v>
      </c>
      <c r="F199" s="66" t="str">
        <f>_xlfn.IFNA(Checklist48[[#This Row],[RelatedPQ]],"NA")</f>
        <v>NA</v>
      </c>
      <c r="G199" s="63" t="e">
        <f>IF(Checklist48[[#This Row],[PIGUID]]="","",INDEX(S2PQ_relational[],MATCH(Checklist48[[#This Row],[PIGUID&amp;NO]],S2PQ_relational[PIGUID &amp; "NO"],0),2))</f>
        <v>#N/A</v>
      </c>
      <c r="H199" s="66" t="str">
        <f>Checklist48[[#This Row],[PIGUID]]&amp;"NO"</f>
        <v>7rqNxZDAwppf7YGipvTAOyNO</v>
      </c>
      <c r="I199" s="66" t="b">
        <f>IF(Checklist48[[#This Row],[PIGUID]]="","",INDEX(PIs[NA Exempt],MATCH(Checklist48[[#This Row],[PIGUID]],PIs[GUID],0),1))</f>
        <v>0</v>
      </c>
      <c r="J199" s="63" t="str">
        <f>IF(Checklist48[[#This Row],[SGUID]]="",IF(Checklist48[[#This Row],[SSGUID]]="",IF(Checklist48[[#This Row],[PIGUID]]="","",INDEX(PIs[[Column1]:[SS]],MATCH(Checklist48[[#This Row],[PIGUID]],PIs[GUID],0),2)),INDEX(PIs[[Column1]:[SS]],MATCH(Checklist48[[#This Row],[SSGUID]],PIs[SSGUID],0),18)),INDEX(PIs[[Column1]:[SS]],MATCH(Checklist48[[#This Row],[SGUID]],PIs[SGUID],0),14))</f>
        <v>FO 12.01.02</v>
      </c>
      <c r="K199" s="63"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dispose de procédures de santé et de sécurité.</v>
      </c>
      <c r="L199" s="67" t="str">
        <f>IF(Checklist48[[#This Row],[SGUID]]="",IF(Checklist48[[#This Row],[SSGUID]]="",INDEX(PIs[[Column1]:[SS]],MATCH(Checklist48[[#This Row],[PIGUID]],PIs[GUID],0),6),""),"")</f>
        <v>Le plan de santé et de sécurité doit aborder les points identifiés dans l’évaluation des risques et doit être adapté aux activités de l’exploitation. Les procédures doivent inclure des consignes d’hygiène. Les procédures de santé et de sécurité, dont les consignes d’hygiène, doivent être révisées chaque année et actualisées en cas de changements dans l’évaluation des risques.
L’infrastructure, les installations, l’hébergement sur l’exploitation destinés aux travailleurs et les équipements de l’exploitation doivent être conçus et entretenus, dans la mesure du possible, de sorte à minimiser les risques pour la santé et la sécurité des travailleurs. Le respect de la réglementation en vigueur est obligatoire.
Les procédures en cas d’accident et d’urgence doivent couvrir les zones de travail, et les installations et hébergements sur l’exploitation destinés aux travailleurs. Elles prévoient notamment des plans d’intervention indiquant aux travailleurs comment s’extraire par leurs propres moyens de situations dangereuses. Si l’évaluation des risques le demande, des équipements d’urgence doivent être accessibles et bien entretenus. Les procédures doivent être affichées bien en vue pour les travailleurs (y compris les sous-traitants) et les visiteurs. Elles doivent se présenter sous forme de panneaux clairs (pictogrammes) et/ou de textes dans la ou les langues principales de la main d’œuvre.
Les consignes d’hygiène doivent inclure, au minimum :
\- L’obligation de se laver les mains
\- L’interdiction de fumer, de manger et de boire en dehors des zones prévues
Il faut tenir compte des travailleurs les plus vulnérables, notamment les travailleurs de moins de 18 ans et les travailleuses enceintes ou allaitantes.
En cas d’accident, la cause doit en être déterminée et les procédures de santé et de sécurité révisées pour y ajouter les mesures préventives adéquates.</v>
      </c>
      <c r="M199" s="63" t="str">
        <f>IF(Checklist48[[#This Row],[SSGUID]]="",IF(Checklist48[[#This Row],[PIGUID]]="","",INDEX(PIs[[Column1]:[SS]],MATCH(Checklist48[[#This Row],[PIGUID]],PIs[GUID],0),8)),"")</f>
        <v>Exigence Mineure</v>
      </c>
      <c r="N199" s="22"/>
      <c r="O199" s="22"/>
      <c r="P199" s="63" t="str">
        <f>IF(Checklist48[[#This Row],[ifna]]="NA","",IF(Checklist48[[#This Row],[RelatedPQ]]=0,"",IF(Checklist48[[#This Row],[RelatedPQ]]="","",IF((INDEX(S2PQ_relational[],MATCH(Checklist48[[#This Row],[PIGUID&amp;NO]],S2PQ_relational[PIGUID &amp; "NO"],0),1))=Checklist48[[#This Row],[PIGUID]],"Non applicable",""))))</f>
        <v/>
      </c>
      <c r="Q199" s="63" t="str">
        <f>IF(Checklist48[[#This Row],[N/A]]="Non applicable",INDEX(S2PQ[[Questions de l’étape 2]:[Justification]],MATCH(Checklist48[[#This Row],[RelatedPQ]],S2PQ[S2PQGUID],0),3),"")</f>
        <v/>
      </c>
      <c r="R199" s="22"/>
    </row>
    <row r="200" spans="2:18" ht="326.25" x14ac:dyDescent="0.25">
      <c r="B200" s="63"/>
      <c r="C200" s="63"/>
      <c r="D200" s="64">
        <f>IF(Checklist48[[#This Row],[SGUID]]="",IF(Checklist48[[#This Row],[SSGUID]]="",0,1),1)</f>
        <v>0</v>
      </c>
      <c r="E200" s="63" t="s">
        <v>1009</v>
      </c>
      <c r="F200" s="66" t="str">
        <f>_xlfn.IFNA(Checklist48[[#This Row],[RelatedPQ]],"NA")</f>
        <v>NA</v>
      </c>
      <c r="G200" s="63" t="e">
        <f>IF(Checklist48[[#This Row],[PIGUID]]="","",INDEX(S2PQ_relational[],MATCH(Checklist48[[#This Row],[PIGUID&amp;NO]],S2PQ_relational[PIGUID &amp; "NO"],0),2))</f>
        <v>#N/A</v>
      </c>
      <c r="H200" s="66" t="str">
        <f>Checklist48[[#This Row],[PIGUID]]&amp;"NO"</f>
        <v>2VUUTTg4oJ8LFPhvu4fC44NO</v>
      </c>
      <c r="I200" s="66" t="b">
        <f>IF(Checklist48[[#This Row],[PIGUID]]="","",INDEX(PIs[NA Exempt],MATCH(Checklist48[[#This Row],[PIGUID]],PIs[GUID],0),1))</f>
        <v>0</v>
      </c>
      <c r="J200" s="63" t="str">
        <f>IF(Checklist48[[#This Row],[SGUID]]="",IF(Checklist48[[#This Row],[SSGUID]]="",IF(Checklist48[[#This Row],[PIGUID]]="","",INDEX(PIs[[Column1]:[SS]],MATCH(Checklist48[[#This Row],[PIGUID]],PIs[GUID],0),2)),INDEX(PIs[[Column1]:[SS]],MATCH(Checklist48[[#This Row],[SSGUID]],PIs[SSGUID],0),18)),INDEX(PIs[[Column1]:[SS]],MATCH(Checklist48[[#This Row],[SGUID]],PIs[SGUID],0),14))</f>
        <v>FO 12.01.03</v>
      </c>
      <c r="K200" s="63" t="str">
        <f>IF(Checklist48[[#This Row],[SGUID]]="",IF(Checklist48[[#This Row],[SSGUID]]="",IF(Checklist48[[#This Row],[PIGUID]]="","",INDEX(PIs[[Column1]:[SS]],MATCH(Checklist48[[#This Row],[PIGUID]],PIs[GUID],0),4)),INDEX(PIs[[Column1]:[Ssbody]],MATCH(Checklist48[[#This Row],[SSGUID]],PIs[SSGUID],0),19)),INDEX(PIs[[Column1]:[SS]],MATCH(Checklist48[[#This Row],[SGUID]],PIs[SGUID],0),15))</f>
        <v>L’ensemble du personnel a suivi une formation à la santé et à la sécurité selon les directives de l’évaluation des risques.</v>
      </c>
      <c r="L200" s="63" t="str">
        <f>IF(Checklist48[[#This Row],[SGUID]]="",IF(Checklist48[[#This Row],[SSGUID]]="",INDEX(PIs[[Column1]:[SS]],MATCH(Checklist48[[#This Row],[PIGUID]],PIs[GUID],0),6),""),"")</f>
        <v>La formation de base des travailleurs à la santé et à la sécurité doit :
\- Être suivie tous les ans par le personnel, y compris les propriétaires et les cadres
\- Être suivie par les nouveaux membres du personnel et les membres du personnel affectés à de nouvelles tâches nécessitant un complément de connaissances
\- Couvrir toutes les instructions nécessaires
\- Être donnée dans un format, écrit ou oral, garantissant la bonne compréhension (éventuellement uniquement sous forme orale et visuelle, sans contenu écrit, si nécessaire)
\- Inclure les procédures de sécurité pour les équipements, les produits ou les activités nouvelles
\- Inclure des thèmes touchant aux mesures à prendre en cas d’accident et de catastrophe naturelle, à la santé des travailleurs, notamment en cas de maladie ou d’exposition à des agents chimiques, aux procédures d’intervention en cas d’urgence, à la sécurité incendie, et aux droits et responsabilités relatifs à la protection de la santé des travailleurs
\- Prévoir une formation spécialisée pour les travailleurs en fonction des tâches à effectuer (stockages à atmosphère contrôlée, zones faiblement ventilées, manipulation des engrais et substances chimiques, utilisation des machines, etc.)</v>
      </c>
      <c r="M200" s="63" t="str">
        <f>IF(Checklist48[[#This Row],[SSGUID]]="",IF(Checklist48[[#This Row],[PIGUID]]="","",INDEX(PIs[[Column1]:[SS]],MATCH(Checklist48[[#This Row],[PIGUID]],PIs[GUID],0),8)),"")</f>
        <v>Exigence Mineure</v>
      </c>
      <c r="N200" s="22"/>
      <c r="O200" s="22"/>
      <c r="P200" s="63" t="str">
        <f>IF(Checklist48[[#This Row],[ifna]]="NA","",IF(Checklist48[[#This Row],[RelatedPQ]]=0,"",IF(Checklist48[[#This Row],[RelatedPQ]]="","",IF((INDEX(S2PQ_relational[],MATCH(Checklist48[[#This Row],[PIGUID&amp;NO]],S2PQ_relational[PIGUID &amp; "NO"],0),1))=Checklist48[[#This Row],[PIGUID]],"Non applicable",""))))</f>
        <v/>
      </c>
      <c r="Q200" s="63" t="str">
        <f>IF(Checklist48[[#This Row],[N/A]]="Non applicable",INDEX(S2PQ[[Questions de l’étape 2]:[Justification]],MATCH(Checklist48[[#This Row],[RelatedPQ]],S2PQ[S2PQGUID],0),3),"")</f>
        <v/>
      </c>
      <c r="R200" s="22"/>
    </row>
    <row r="201" spans="2:18" ht="247.5" x14ac:dyDescent="0.25">
      <c r="B201" s="63"/>
      <c r="C201" s="63"/>
      <c r="D201" s="64">
        <f>IF(Checklist48[[#This Row],[SGUID]]="",IF(Checklist48[[#This Row],[SSGUID]]="",0,1),1)</f>
        <v>0</v>
      </c>
      <c r="E201" s="63" t="s">
        <v>1003</v>
      </c>
      <c r="F201" s="66" t="str">
        <f>_xlfn.IFNA(Checklist48[[#This Row],[RelatedPQ]],"NA")</f>
        <v>NA</v>
      </c>
      <c r="G201" s="63" t="e">
        <f>IF(Checklist48[[#This Row],[PIGUID]]="","",INDEX(S2PQ_relational[],MATCH(Checklist48[[#This Row],[PIGUID&amp;NO]],S2PQ_relational[PIGUID &amp; "NO"],0),2))</f>
        <v>#N/A</v>
      </c>
      <c r="H201" s="66" t="str">
        <f>Checklist48[[#This Row],[PIGUID]]&amp;"NO"</f>
        <v>3l0dwSvlQzWoa2ucOBwHyFNO</v>
      </c>
      <c r="I201" s="66" t="b">
        <f>IF(Checklist48[[#This Row],[PIGUID]]="","",INDEX(PIs[NA Exempt],MATCH(Checklist48[[#This Row],[PIGUID]],PIs[GUID],0),1))</f>
        <v>0</v>
      </c>
      <c r="J201" s="63" t="str">
        <f>IF(Checklist48[[#This Row],[SGUID]]="",IF(Checklist48[[#This Row],[SSGUID]]="",IF(Checklist48[[#This Row],[PIGUID]]="","",INDEX(PIs[[Column1]:[SS]],MATCH(Checklist48[[#This Row],[PIGUID]],PIs[GUID],0),2)),INDEX(PIs[[Column1]:[SS]],MATCH(Checklist48[[#This Row],[SSGUID]],PIs[SSGUID],0),18)),INDEX(PIs[[Column1]:[SS]],MATCH(Checklist48[[#This Row],[SGUID]],PIs[SGUID],0),14))</f>
        <v>FO 12.01.04</v>
      </c>
      <c r="K201" s="63"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chargés de manipuler des substances dangereuses et d’utiliser des équipements dangereux ou complexes possèdent des compétences vérifiables.</v>
      </c>
      <c r="L201" s="63" t="str">
        <f>IF(Checklist48[[#This Row],[SGUID]]="",IF(Checklist48[[#This Row],[SSGUID]]="",INDEX(PIs[[Column1]:[SS]],MATCH(Checklist48[[#This Row],[PIGUID]],PIs[GUID],0),6),""),"")</f>
        <v>Les enregistrements doivent préciser tous les travailleurs :
\- Chargés de manipuler et/ou d’administrer des substances chimiques, désinfectants, produits phytopharmaceutiques (PPP), biocides et/ou autres substances dangereuses
\- Chargés d’utiliser des équipements dangereux ou complexes mentionnés dans l’évaluation des risques
\- Qui travaillent en hauteur
Chacun de ces travailleurs doit être en mesure de prouver ses compétences (par ex., certificat de formation et/ou enregistrements de formation avec attestation de présence).
Les travailleurs âgés de moins de 18 ans et les travailleuses enceintes ou allaitantes ne doivent pas manipuler de PPP.
La conformité à ce principe et aux critères correspondants implique également le respect de la législation en vigueur.</v>
      </c>
      <c r="M201" s="63" t="str">
        <f>IF(Checklist48[[#This Row],[SSGUID]]="",IF(Checklist48[[#This Row],[PIGUID]]="","",INDEX(PIs[[Column1]:[SS]],MATCH(Checklist48[[#This Row],[PIGUID]],PIs[GUID],0),8)),"")</f>
        <v>Exigence Majeure</v>
      </c>
      <c r="N201" s="22"/>
      <c r="O201" s="22"/>
      <c r="P201" s="63" t="str">
        <f>IF(Checklist48[[#This Row],[ifna]]="NA","",IF(Checklist48[[#This Row],[RelatedPQ]]=0,"",IF(Checklist48[[#This Row],[RelatedPQ]]="","",IF((INDEX(S2PQ_relational[],MATCH(Checklist48[[#This Row],[PIGUID&amp;NO]],S2PQ_relational[PIGUID &amp; "NO"],0),1))=Checklist48[[#This Row],[PIGUID]],"Non applicable",""))))</f>
        <v/>
      </c>
      <c r="Q201" s="63" t="str">
        <f>IF(Checklist48[[#This Row],[N/A]]="Non applicable",INDEX(S2PQ[[Questions de l’étape 2]:[Justification]],MATCH(Checklist48[[#This Row],[RelatedPQ]],S2PQ[S2PQGUID],0),3),"")</f>
        <v/>
      </c>
      <c r="R201" s="22"/>
    </row>
    <row r="202" spans="2:18" ht="225" x14ac:dyDescent="0.25">
      <c r="B202" s="63"/>
      <c r="C202" s="63"/>
      <c r="D202" s="64">
        <f>IF(Checklist48[[#This Row],[SGUID]]="",IF(Checklist48[[#This Row],[SSGUID]]="",0,1),1)</f>
        <v>0</v>
      </c>
      <c r="E202" s="63" t="s">
        <v>997</v>
      </c>
      <c r="F202" s="66" t="str">
        <f>_xlfn.IFNA(Checklist48[[#This Row],[RelatedPQ]],"NA")</f>
        <v>NA</v>
      </c>
      <c r="G202" s="63" t="e">
        <f>IF(Checklist48[[#This Row],[PIGUID]]="","",INDEX(S2PQ_relational[],MATCH(Checklist48[[#This Row],[PIGUID&amp;NO]],S2PQ_relational[PIGUID &amp; "NO"],0),2))</f>
        <v>#N/A</v>
      </c>
      <c r="H202" s="66" t="str">
        <f>Checklist48[[#This Row],[PIGUID]]&amp;"NO"</f>
        <v>1Bx9mR3IRQHnLgvz9dTa3RNO</v>
      </c>
      <c r="I202" s="66" t="b">
        <f>IF(Checklist48[[#This Row],[PIGUID]]="","",INDEX(PIs[NA Exempt],MATCH(Checklist48[[#This Row],[PIGUID]],PIs[GUID],0),1))</f>
        <v>0</v>
      </c>
      <c r="J202" s="63" t="str">
        <f>IF(Checklist48[[#This Row],[SGUID]]="",IF(Checklist48[[#This Row],[SSGUID]]="",IF(Checklist48[[#This Row],[PIGUID]]="","",INDEX(PIs[[Column1]:[SS]],MATCH(Checklist48[[#This Row],[PIGUID]],PIs[GUID],0),2)),INDEX(PIs[[Column1]:[SS]],MATCH(Checklist48[[#This Row],[SSGUID]],PIs[SSGUID],0),18)),INDEX(PIs[[Column1]:[SS]],MATCH(Checklist48[[#This Row],[SGUID]],PIs[SGUID],0),14))</f>
        <v>FO 12.01.05</v>
      </c>
      <c r="K202" s="63" t="str">
        <f>IF(Checklist48[[#This Row],[SGUID]]="",IF(Checklist48[[#This Row],[SSGUID]]="",IF(Checklist48[[#This Row],[PIGUID]]="","",INDEX(PIs[[Column1]:[SS]],MATCH(Checklist48[[#This Row],[PIGUID]],PIs[GUID],0),4)),INDEX(PIs[[Column1]:[Ssbody]],MATCH(Checklist48[[#This Row],[SSGUID]],PIs[SSGUID],0),19)),INDEX(PIs[[Column1]:[SS]],MATCH(Checklist48[[#This Row],[SGUID]],PIs[SGUID],0),15))</f>
        <v>Les procédures en cas d’accident et en cas d’urgence sont affichées et font l’objet d’une communication spécifique.</v>
      </c>
      <c r="L202" s="63" t="str">
        <f>IF(Checklist48[[#This Row],[SGUID]]="",IF(Checklist48[[#This Row],[SSGUID]]="",INDEX(PIs[[Column1]:[SS]],MATCH(Checklist48[[#This Row],[PIGUID]],PIs[GUID],0),6),""),"")</f>
        <v>Des instructions basées sur les procédures en cas d’accident et d’urgence doivent être clairement affichées dans un ou plusieurs endroits accessibles et visibles pour les travailleurs, visiteurs et sous-traitants. Ces instructions doivent être disponibles dans la ou les langues principales des travailleurs et/ou sous forme de pictogrammes. Les procédures doivent couvrir/répertorier les points suivants :
\- L’adresse de l’exploitation, un plan ou toute autre information de localisation (par ex., coordonnées GPS)
\- La ou les personnes à contacter
\- Une liste à jour des numéros de téléphone importants (police, ambulance, hôpital, pompiers, service d’aide médicale d’urgence sur site ou après un transport, fournisseurs d’électricité, d’eau et de gaz)
\- Des procédures d’évacuation en cas d’urgence, le cas échéant</v>
      </c>
      <c r="M202" s="63" t="str">
        <f>IF(Checklist48[[#This Row],[SSGUID]]="",IF(Checklist48[[#This Row],[PIGUID]]="","",INDEX(PIs[[Column1]:[SS]],MATCH(Checklist48[[#This Row],[PIGUID]],PIs[GUID],0),8)),"")</f>
        <v>Exigence Majeure</v>
      </c>
      <c r="N202" s="22"/>
      <c r="O202" s="22"/>
      <c r="P202" s="63" t="str">
        <f>IF(Checklist48[[#This Row],[ifna]]="NA","",IF(Checklist48[[#This Row],[RelatedPQ]]=0,"",IF(Checklist48[[#This Row],[RelatedPQ]]="","",IF((INDEX(S2PQ_relational[],MATCH(Checklist48[[#This Row],[PIGUID&amp;NO]],S2PQ_relational[PIGUID &amp; "NO"],0),1))=Checklist48[[#This Row],[PIGUID]],"Non applicable",""))))</f>
        <v/>
      </c>
      <c r="Q202" s="63" t="str">
        <f>IF(Checklist48[[#This Row],[N/A]]="Non applicable",INDEX(S2PQ[[Questions de l’étape 2]:[Justification]],MATCH(Checklist48[[#This Row],[RelatedPQ]],S2PQ[S2PQGUID],0),3),"")</f>
        <v/>
      </c>
      <c r="R202" s="22"/>
    </row>
    <row r="203" spans="2:18" ht="409.5" x14ac:dyDescent="0.25">
      <c r="B203" s="63"/>
      <c r="C203" s="63"/>
      <c r="D203" s="64">
        <f>IF(Checklist48[[#This Row],[SGUID]]="",IF(Checklist48[[#This Row],[SSGUID]]="",0,1),1)</f>
        <v>0</v>
      </c>
      <c r="E203" s="63" t="s">
        <v>991</v>
      </c>
      <c r="F203" s="66" t="str">
        <f>_xlfn.IFNA(Checklist48[[#This Row],[RelatedPQ]],"NA")</f>
        <v>NA</v>
      </c>
      <c r="G203" s="63" t="e">
        <f>IF(Checklist48[[#This Row],[PIGUID]]="","",INDEX(S2PQ_relational[],MATCH(Checklist48[[#This Row],[PIGUID&amp;NO]],S2PQ_relational[PIGUID &amp; "NO"],0),2))</f>
        <v>#N/A</v>
      </c>
      <c r="H203" s="66" t="str">
        <f>Checklist48[[#This Row],[PIGUID]]&amp;"NO"</f>
        <v>2nFBpxsXtUwF9GEs1mVnA3NO</v>
      </c>
      <c r="I203" s="66" t="b">
        <f>IF(Checklist48[[#This Row],[PIGUID]]="","",INDEX(PIs[NA Exempt],MATCH(Checklist48[[#This Row],[PIGUID]],PIs[GUID],0),1))</f>
        <v>0</v>
      </c>
      <c r="J203" s="63" t="str">
        <f>IF(Checklist48[[#This Row],[SGUID]]="",IF(Checklist48[[#This Row],[SSGUID]]="",IF(Checklist48[[#This Row],[PIGUID]]="","",INDEX(PIs[[Column1]:[SS]],MATCH(Checklist48[[#This Row],[PIGUID]],PIs[GUID],0),2)),INDEX(PIs[[Column1]:[SS]],MATCH(Checklist48[[#This Row],[SSGUID]],PIs[SSGUID],0),18)),INDEX(PIs[[Column1]:[SS]],MATCH(Checklist48[[#This Row],[SGUID]],PIs[SGUID],0),14))</f>
        <v>FO 12.01.06</v>
      </c>
      <c r="K203" s="63" t="str">
        <f>IF(Checklist48[[#This Row],[SGUID]]="",IF(Checklist48[[#This Row],[SSGUID]]="",IF(Checklist48[[#This Row],[PIGUID]]="","",INDEX(PIs[[Column1]:[SS]],MATCH(Checklist48[[#This Row],[PIGUID]],PIs[GUID],0),4)),INDEX(PIs[[Column1]:[Ssbody]],MATCH(Checklist48[[#This Row],[SSGUID]],PIs[SSGUID],0),19)),INDEX(PIs[[Column1]:[SS]],MATCH(Checklist48[[#This Row],[SGUID]],PIs[SGUID],0),15))</f>
        <v>Des panneaux d’avertissement signalent tous les dangers potentiels et les issues de secours.</v>
      </c>
      <c r="L203" s="63" t="str">
        <f>IF(Checklist48[[#This Row],[SGUID]]="",IF(Checklist48[[#This Row],[SSGUID]]="",INDEX(PIs[[Column1]:[SS]],MATCH(Checklist48[[#This Row],[PIGUID]],PIs[GUID],0),6),""),"")</f>
        <v>Des panneaux permanents et explicites doivent indiquer les dangers potentiels. Des panneaux signalant les issues de secours doivent indiquer que ces dernières doivent impérativement rester ouvertes, accessibles et libres de tout obstacle.
On entend par danger potentiel les fosses à déchets, les constructions inflammables (cuves de carburant, citernes de propane/gaz naturel, etc.), les cuves de produits phytopharmaceutiques (PPP), les cours d’eau, et tout autre danger physique identifié comme tel.
\- Des panneaux d’avertissement doivent être présents et disponibles dans la ou les langues principales des travailleurs et/ou sous forme de pictogrammes.
Exemples d’autres informations pouvant être incluses :
\- Emplacement des moyens de communication les plus proches (téléphone, radio)
\- Comment et où contacter les services médicaux, hôpitaux et autres services d’urgence locaux
\- Emplacement des extincteurs et des points d’eau à proximité
\- Emplacement des stockages d’agents chimiques, de carburant et d’engrais de grande capacité
\- Emplacement des issues de secours et fonctionnement des escaliers de secours
\- Emplacement des dispositifs de coupure d’urgence pour l’électricité, le gaz et l’eau
\- Comment signaler les accidents et incidents dangereux (lieu, description de l’incident, nombre de personnes blessées, type de blessure)
\- Consignes d’hygiène
\- Comment réagir en cas d’accident impliquant des substances chimiques en suivant les fiches de données de sécurité (FDS)</v>
      </c>
      <c r="M203" s="63" t="str">
        <f>IF(Checklist48[[#This Row],[SSGUID]]="",IF(Checklist48[[#This Row],[PIGUID]]="","",INDEX(PIs[[Column1]:[SS]],MATCH(Checklist48[[#This Row],[PIGUID]],PIs[GUID],0),8)),"")</f>
        <v>Exigence Majeure</v>
      </c>
      <c r="N203" s="22"/>
      <c r="O203" s="22"/>
      <c r="P203" s="63" t="str">
        <f>IF(Checklist48[[#This Row],[ifna]]="NA","",IF(Checklist48[[#This Row],[RelatedPQ]]=0,"",IF(Checklist48[[#This Row],[RelatedPQ]]="","",IF((INDEX(S2PQ_relational[],MATCH(Checklist48[[#This Row],[PIGUID&amp;NO]],S2PQ_relational[PIGUID &amp; "NO"],0),1))=Checklist48[[#This Row],[PIGUID]],"Non applicable",""))))</f>
        <v/>
      </c>
      <c r="Q203" s="63" t="str">
        <f>IF(Checklist48[[#This Row],[N/A]]="Non applicable",INDEX(S2PQ[[Questions de l’étape 2]:[Justification]],MATCH(Checklist48[[#This Row],[RelatedPQ]],S2PQ[S2PQGUID],0),3),"")</f>
        <v/>
      </c>
      <c r="R203" s="22"/>
    </row>
    <row r="204" spans="2:18" ht="45" x14ac:dyDescent="0.25">
      <c r="B204" s="63"/>
      <c r="C204" s="63" t="s">
        <v>910</v>
      </c>
      <c r="D204" s="64">
        <f>IF(Checklist48[[#This Row],[SGUID]]="",IF(Checklist48[[#This Row],[SSGUID]]="",0,1),1)</f>
        <v>1</v>
      </c>
      <c r="E204" s="63"/>
      <c r="F204" s="66" t="str">
        <f>_xlfn.IFNA(Checklist48[[#This Row],[RelatedPQ]],"NA")</f>
        <v/>
      </c>
      <c r="G204" s="63" t="str">
        <f>IF(Checklist48[[#This Row],[PIGUID]]="","",INDEX(S2PQ_relational[],MATCH(Checklist48[[#This Row],[PIGUID&amp;NO]],S2PQ_relational[PIGUID &amp; "NO"],0),2))</f>
        <v/>
      </c>
      <c r="H204" s="66" t="str">
        <f>Checklist48[[#This Row],[PIGUID]]&amp;"NO"</f>
        <v>NO</v>
      </c>
      <c r="I204" s="66" t="str">
        <f>IF(Checklist48[[#This Row],[PIGUID]]="","",INDEX(PIs[NA Exempt],MATCH(Checklist48[[#This Row],[PIGUID]],PIs[GUID],0),1))</f>
        <v/>
      </c>
      <c r="J204" s="63" t="str">
        <f>IF(Checklist48[[#This Row],[SGUID]]="",IF(Checklist48[[#This Row],[SSGUID]]="",IF(Checklist48[[#This Row],[PIGUID]]="","",INDEX(PIs[[Column1]:[SS]],MATCH(Checklist48[[#This Row],[PIGUID]],PIs[GUID],0),2)),INDEX(PIs[[Column1]:[SS]],MATCH(Checklist48[[#This Row],[SSGUID]],PIs[SSGUID],0),18)),INDEX(PIs[[Column1]:[SS]],MATCH(Checklist48[[#This Row],[SGUID]],PIs[SGUID],0),14))</f>
        <v>FO 12.02 Risques et premiers secours</v>
      </c>
      <c r="K204" s="63" t="str">
        <f>IF(Checklist48[[#This Row],[SGUID]]="",IF(Checklist48[[#This Row],[SSGUID]]="",IF(Checklist48[[#This Row],[PIGUID]]="","",INDEX(PIs[[Column1]:[SS]],MATCH(Checklist48[[#This Row],[PIGUID]],PIs[GUID],0),4)),INDEX(PIs[[Column1]:[Ssbody]],MATCH(Checklist48[[#This Row],[SSGUID]],PIs[SSGUID],0),19)),INDEX(PIs[[Column1]:[SS]],MATCH(Checklist48[[#This Row],[SGUID]],PIs[SGUID],0),15))</f>
        <v>-</v>
      </c>
      <c r="L204" s="63" t="str">
        <f>IF(Checklist48[[#This Row],[SGUID]]="",IF(Checklist48[[#This Row],[SSGUID]]="",INDEX(PIs[[Column1]:[SS]],MATCH(Checklist48[[#This Row],[PIGUID]],PIs[GUID],0),6),""),"")</f>
        <v/>
      </c>
      <c r="M204" s="63" t="str">
        <f>IF(Checklist48[[#This Row],[SSGUID]]="",IF(Checklist48[[#This Row],[PIGUID]]="","",INDEX(PIs[[Column1]:[SS]],MATCH(Checklist48[[#This Row],[PIGUID]],PIs[GUID],0),8)),"")</f>
        <v/>
      </c>
      <c r="N204" s="22"/>
      <c r="O204" s="22"/>
      <c r="P204" s="63" t="str">
        <f>IF(Checklist48[[#This Row],[ifna]]="NA","",IF(Checklist48[[#This Row],[RelatedPQ]]=0,"",IF(Checklist48[[#This Row],[RelatedPQ]]="","",IF((INDEX(S2PQ_relational[],MATCH(Checklist48[[#This Row],[PIGUID&amp;NO]],S2PQ_relational[PIGUID &amp; "NO"],0),1))=Checklist48[[#This Row],[PIGUID]],"Non applicable",""))))</f>
        <v/>
      </c>
      <c r="Q204" s="63" t="str">
        <f>IF(Checklist48[[#This Row],[N/A]]="Non applicable",INDEX(S2PQ[[Questions de l’étape 2]:[Justification]],MATCH(Checklist48[[#This Row],[RelatedPQ]],S2PQ[S2PQGUID],0),3),"")</f>
        <v/>
      </c>
      <c r="R204" s="22"/>
    </row>
    <row r="205" spans="2:18" ht="56.25" x14ac:dyDescent="0.25">
      <c r="B205" s="63"/>
      <c r="C205" s="63"/>
      <c r="D205" s="64">
        <f>IF(Checklist48[[#This Row],[SGUID]]="",IF(Checklist48[[#This Row],[SSGUID]]="",0,1),1)</f>
        <v>0</v>
      </c>
      <c r="E205" s="63" t="s">
        <v>979</v>
      </c>
      <c r="F205" s="66" t="str">
        <f>_xlfn.IFNA(Checklist48[[#This Row],[RelatedPQ]],"NA")</f>
        <v>NA</v>
      </c>
      <c r="G205" s="63" t="e">
        <f>IF(Checklist48[[#This Row],[PIGUID]]="","",INDEX(S2PQ_relational[],MATCH(Checklist48[[#This Row],[PIGUID&amp;NO]],S2PQ_relational[PIGUID &amp; "NO"],0),2))</f>
        <v>#N/A</v>
      </c>
      <c r="H205" s="66" t="str">
        <f>Checklist48[[#This Row],[PIGUID]]&amp;"NO"</f>
        <v>23qolPWDH7AShA8FPpz4zuNO</v>
      </c>
      <c r="I205" s="66" t="b">
        <f>IF(Checklist48[[#This Row],[PIGUID]]="","",INDEX(PIs[NA Exempt],MATCH(Checklist48[[#This Row],[PIGUID]],PIs[GUID],0),1))</f>
        <v>0</v>
      </c>
      <c r="J205" s="63" t="str">
        <f>IF(Checklist48[[#This Row],[SGUID]]="",IF(Checklist48[[#This Row],[SSGUID]]="",IF(Checklist48[[#This Row],[PIGUID]]="","",INDEX(PIs[[Column1]:[SS]],MATCH(Checklist48[[#This Row],[PIGUID]],PIs[GUID],0),2)),INDEX(PIs[[Column1]:[SS]],MATCH(Checklist48[[#This Row],[SSGUID]],PIs[SSGUID],0),18)),INDEX(PIs[[Column1]:[SS]],MATCH(Checklist48[[#This Row],[SGUID]],PIs[SGUID],0),14))</f>
        <v>FO 12.02.01</v>
      </c>
      <c r="K205" s="63" t="str">
        <f>IF(Checklist48[[#This Row],[SGUID]]="",IF(Checklist48[[#This Row],[SSGUID]]="",IF(Checklist48[[#This Row],[PIGUID]]="","",INDEX(PIs[[Column1]:[SS]],MATCH(Checklist48[[#This Row],[PIGUID]],PIs[GUID],0),4)),INDEX(PIs[[Column1]:[Ssbody]],MATCH(Checklist48[[#This Row],[SSGUID]],PIs[SSGUID],0),19)),INDEX(PIs[[Column1]:[SS]],MATCH(Checklist48[[#This Row],[SGUID]],PIs[SGUID],0),15))</f>
        <v>Des conseils en matière de sécurité sont disponibles et accessibles en ce qui concerne les substances dangereuses pour la santé des travailleurs.</v>
      </c>
      <c r="L205" s="63" t="str">
        <f>IF(Checklist48[[#This Row],[SGUID]]="",IF(Checklist48[[#This Row],[SSGUID]]="",INDEX(PIs[[Column1]:[SS]],MATCH(Checklist48[[#This Row],[PIGUID]],PIs[GUID],0),6),""),"")</f>
        <v>Des informations relatives à la manipulation en toute sécurité de chaque substance dangereuse doivent être accessibles (sites web, numéros de téléphone, fiches de données de sécurité (FDS), etc.).</v>
      </c>
      <c r="M205" s="63" t="str">
        <f>IF(Checklist48[[#This Row],[SSGUID]]="",IF(Checklist48[[#This Row],[PIGUID]]="","",INDEX(PIs[[Column1]:[SS]],MATCH(Checklist48[[#This Row],[PIGUID]],PIs[GUID],0),8)),"")</f>
        <v>Exigence Mineure</v>
      </c>
      <c r="N205" s="22"/>
      <c r="O205" s="22"/>
      <c r="P205" s="63" t="str">
        <f>IF(Checklist48[[#This Row],[ifna]]="NA","",IF(Checklist48[[#This Row],[RelatedPQ]]=0,"",IF(Checklist48[[#This Row],[RelatedPQ]]="","",IF((INDEX(S2PQ_relational[],MATCH(Checklist48[[#This Row],[PIGUID&amp;NO]],S2PQ_relational[PIGUID &amp; "NO"],0),1))=Checklist48[[#This Row],[PIGUID]],"Non applicable",""))))</f>
        <v/>
      </c>
      <c r="Q205" s="63" t="str">
        <f>IF(Checklist48[[#This Row],[N/A]]="Non applicable",INDEX(S2PQ[[Questions de l’étape 2]:[Justification]],MATCH(Checklist48[[#This Row],[RelatedPQ]],S2PQ[S2PQGUID],0),3),"")</f>
        <v/>
      </c>
      <c r="R205" s="22"/>
    </row>
    <row r="206" spans="2:18" ht="78.75" x14ac:dyDescent="0.25">
      <c r="B206" s="63"/>
      <c r="C206" s="63"/>
      <c r="D206" s="64">
        <f>IF(Checklist48[[#This Row],[SGUID]]="",IF(Checklist48[[#This Row],[SSGUID]]="",0,1),1)</f>
        <v>0</v>
      </c>
      <c r="E206" s="63" t="s">
        <v>967</v>
      </c>
      <c r="F206" s="66" t="str">
        <f>_xlfn.IFNA(Checklist48[[#This Row],[RelatedPQ]],"NA")</f>
        <v>NA</v>
      </c>
      <c r="G206" s="63" t="e">
        <f>IF(Checklist48[[#This Row],[PIGUID]]="","",INDEX(S2PQ_relational[],MATCH(Checklist48[[#This Row],[PIGUID&amp;NO]],S2PQ_relational[PIGUID &amp; "NO"],0),2))</f>
        <v>#N/A</v>
      </c>
      <c r="H206" s="66" t="str">
        <f>Checklist48[[#This Row],[PIGUID]]&amp;"NO"</f>
        <v>5NmkQqW8gCpgS78wQv2l3ZNO</v>
      </c>
      <c r="I206" s="66" t="b">
        <f>IF(Checklist48[[#This Row],[PIGUID]]="","",INDEX(PIs[NA Exempt],MATCH(Checklist48[[#This Row],[PIGUID]],PIs[GUID],0),1))</f>
        <v>0</v>
      </c>
      <c r="J206" s="63" t="str">
        <f>IF(Checklist48[[#This Row],[SGUID]]="",IF(Checklist48[[#This Row],[SSGUID]]="",IF(Checklist48[[#This Row],[PIGUID]]="","",INDEX(PIs[[Column1]:[SS]],MATCH(Checklist48[[#This Row],[PIGUID]],PIs[GUID],0),2)),INDEX(PIs[[Column1]:[SS]],MATCH(Checklist48[[#This Row],[SSGUID]],PIs[SSGUID],0),18)),INDEX(PIs[[Column1]:[SS]],MATCH(Checklist48[[#This Row],[SGUID]],PIs[SGUID],0),14))</f>
        <v>FO 12.02.02</v>
      </c>
      <c r="K206" s="63" t="str">
        <f>IF(Checklist48[[#This Row],[SGUID]]="",IF(Checklist48[[#This Row],[SSGUID]]="",IF(Checklist48[[#This Row],[PIGUID]]="","",INDEX(PIs[[Column1]:[SS]],MATCH(Checklist48[[#This Row],[PIGUID]],PIs[GUID],0),4)),INDEX(PIs[[Column1]:[Ssbody]],MATCH(Checklist48[[#This Row],[SSGUID]],PIs[SSGUID],0),19)),INDEX(PIs[[Column1]:[SS]],MATCH(Checklist48[[#This Row],[SGUID]],PIs[SGUID],0),15))</f>
        <v>Des kits de premiers secours sont accessibles sur tous les sites permanents et dans les champs à proximité des travailleurs.</v>
      </c>
      <c r="L206" s="63" t="str">
        <f>IF(Checklist48[[#This Row],[SGUID]]="",IF(Checklist48[[#This Row],[SSGUID]]="",INDEX(PIs[[Column1]:[SS]],MATCH(Checklist48[[#This Row],[PIGUID]],PIs[GUID],0),6),""),"")</f>
        <v>Des kits de premiers secours complets et entretenus (c’est-à-dire complets et entretenus selon la réglementation en vigueur et adaptés aux activités menées) doivent être disponibles et accessibles sur tous les sites permanents et présents dans certains véhicules (tracteur, voiture, etc.) lorsque l’évaluation des risques l’exige.</v>
      </c>
      <c r="M206" s="63" t="str">
        <f>IF(Checklist48[[#This Row],[SSGUID]]="",IF(Checklist48[[#This Row],[PIGUID]]="","",INDEX(PIs[[Column1]:[SS]],MATCH(Checklist48[[#This Row],[PIGUID]],PIs[GUID],0),8)),"")</f>
        <v>Exigence Mineure</v>
      </c>
      <c r="N206" s="22"/>
      <c r="O206" s="22"/>
      <c r="P206" s="63" t="str">
        <f>IF(Checklist48[[#This Row],[ifna]]="NA","",IF(Checklist48[[#This Row],[RelatedPQ]]=0,"",IF(Checklist48[[#This Row],[RelatedPQ]]="","",IF((INDEX(S2PQ_relational[],MATCH(Checklist48[[#This Row],[PIGUID&amp;NO]],S2PQ_relational[PIGUID &amp; "NO"],0),1))=Checklist48[[#This Row],[PIGUID]],"Non applicable",""))))</f>
        <v/>
      </c>
      <c r="Q206" s="63" t="str">
        <f>IF(Checklist48[[#This Row],[N/A]]="Non applicable",INDEX(S2PQ[[Questions de l’étape 2]:[Justification]],MATCH(Checklist48[[#This Row],[RelatedPQ]],S2PQ[S2PQGUID],0),3),"")</f>
        <v/>
      </c>
      <c r="R206" s="22"/>
    </row>
    <row r="207" spans="2:18" ht="90" x14ac:dyDescent="0.25">
      <c r="B207" s="63"/>
      <c r="C207" s="63"/>
      <c r="D207" s="64">
        <f>IF(Checklist48[[#This Row],[SGUID]]="",IF(Checklist48[[#This Row],[SSGUID]]="",0,1),1)</f>
        <v>0</v>
      </c>
      <c r="E207" s="63" t="s">
        <v>904</v>
      </c>
      <c r="F207" s="66" t="str">
        <f>_xlfn.IFNA(Checklist48[[#This Row],[RelatedPQ]],"NA")</f>
        <v>NA</v>
      </c>
      <c r="G207" s="63" t="e">
        <f>IF(Checklist48[[#This Row],[PIGUID]]="","",INDEX(S2PQ_relational[],MATCH(Checklist48[[#This Row],[PIGUID&amp;NO]],S2PQ_relational[PIGUID &amp; "NO"],0),2))</f>
        <v>#N/A</v>
      </c>
      <c r="H207" s="66" t="str">
        <f>Checklist48[[#This Row],[PIGUID]]&amp;"NO"</f>
        <v>3begiMvTuWTZThyFdaYvafNO</v>
      </c>
      <c r="I207" s="66" t="b">
        <f>IF(Checklist48[[#This Row],[PIGUID]]="","",INDEX(PIs[NA Exempt],MATCH(Checklist48[[#This Row],[PIGUID]],PIs[GUID],0),1))</f>
        <v>0</v>
      </c>
      <c r="J207" s="63" t="str">
        <f>IF(Checklist48[[#This Row],[SGUID]]="",IF(Checklist48[[#This Row],[SSGUID]]="",IF(Checklist48[[#This Row],[PIGUID]]="","",INDEX(PIs[[Column1]:[SS]],MATCH(Checklist48[[#This Row],[PIGUID]],PIs[GUID],0),2)),INDEX(PIs[[Column1]:[SS]],MATCH(Checklist48[[#This Row],[SSGUID]],PIs[SSGUID],0),18)),INDEX(PIs[[Column1]:[SS]],MATCH(Checklist48[[#This Row],[SGUID]],PIs[SGUID],0),14))</f>
        <v>FO 12.02.03</v>
      </c>
      <c r="K207" s="63" t="str">
        <f>IF(Checklist48[[#This Row],[SGUID]]="",IF(Checklist48[[#This Row],[SSGUID]]="",IF(Checklist48[[#This Row],[PIGUID]]="","",INDEX(PIs[[Column1]:[SS]],MATCH(Checklist48[[#This Row],[PIGUID]],PIs[GUID],0),4)),INDEX(PIs[[Column1]:[Ssbody]],MATCH(Checklist48[[#This Row],[SSGUID]],PIs[SSGUID],0),19)),INDEX(PIs[[Column1]:[SS]],MATCH(Checklist48[[#This Row],[SGUID]],PIs[SGUID],0),15))</f>
        <v>Il y a toujours au moins une personne formée aux premiers secours présente sur l’exploitation lorsque des activités y ont lieu.</v>
      </c>
      <c r="L207" s="63" t="str">
        <f>IF(Checklist48[[#This Row],[SGUID]]="",IF(Checklist48[[#This Row],[SSGUID]]="",INDEX(PIs[[Column1]:[SS]],MATCH(Checklist48[[#This Row],[PIGUID]],PIs[GUID],0),6),""),"")</f>
        <v>Il doit toujours y avoir une personne formée aux premiers secours (dont la formation remonte à moins de cinq ans) présente lors des activités de production, de traitement et de manipulation, notamment celles mentionnées dans les principes et critères applicables du référentiel. En règle générale : une personne formée pour 50 travailleurs.</v>
      </c>
      <c r="M207" s="63" t="str">
        <f>IF(Checklist48[[#This Row],[SSGUID]]="",IF(Checklist48[[#This Row],[PIGUID]]="","",INDEX(PIs[[Column1]:[SS]],MATCH(Checklist48[[#This Row],[PIGUID]],PIs[GUID],0),8)),"")</f>
        <v>Exigence Mineure</v>
      </c>
      <c r="N207" s="22"/>
      <c r="O207" s="22"/>
      <c r="P207" s="63" t="str">
        <f>IF(Checklist48[[#This Row],[ifna]]="NA","",IF(Checklist48[[#This Row],[RelatedPQ]]=0,"",IF(Checklist48[[#This Row],[RelatedPQ]]="","",IF((INDEX(S2PQ_relational[],MATCH(Checklist48[[#This Row],[PIGUID&amp;NO]],S2PQ_relational[PIGUID &amp; "NO"],0),1))=Checklist48[[#This Row],[PIGUID]],"Non applicable",""))))</f>
        <v/>
      </c>
      <c r="Q207" s="63" t="str">
        <f>IF(Checklist48[[#This Row],[N/A]]="Non applicable",INDEX(S2PQ[[Questions de l’étape 2]:[Justification]],MATCH(Checklist48[[#This Row],[RelatedPQ]],S2PQ[S2PQGUID],0),3),"")</f>
        <v/>
      </c>
      <c r="R207" s="22"/>
    </row>
    <row r="208" spans="2:18" ht="45" x14ac:dyDescent="0.25">
      <c r="B208" s="63"/>
      <c r="C208" s="63" t="s">
        <v>960</v>
      </c>
      <c r="D208" s="64">
        <f>IF(Checklist48[[#This Row],[SGUID]]="",IF(Checklist48[[#This Row],[SSGUID]]="",0,1),1)</f>
        <v>1</v>
      </c>
      <c r="E208" s="63"/>
      <c r="F208" s="66" t="str">
        <f>_xlfn.IFNA(Checklist48[[#This Row],[RelatedPQ]],"NA")</f>
        <v/>
      </c>
      <c r="G208" s="63" t="str">
        <f>IF(Checklist48[[#This Row],[PIGUID]]="","",INDEX(S2PQ_relational[],MATCH(Checklist48[[#This Row],[PIGUID&amp;NO]],S2PQ_relational[PIGUID &amp; "NO"],0),2))</f>
        <v/>
      </c>
      <c r="H208" s="66" t="str">
        <f>Checklist48[[#This Row],[PIGUID]]&amp;"NO"</f>
        <v>NO</v>
      </c>
      <c r="I208" s="66" t="str">
        <f>IF(Checklist48[[#This Row],[PIGUID]]="","",INDEX(PIs[NA Exempt],MATCH(Checklist48[[#This Row],[PIGUID]],PIs[GUID],0),1))</f>
        <v/>
      </c>
      <c r="J208" s="63" t="str">
        <f>IF(Checklist48[[#This Row],[SGUID]]="",IF(Checklist48[[#This Row],[SSGUID]]="",IF(Checklist48[[#This Row],[PIGUID]]="","",INDEX(PIs[[Column1]:[SS]],MATCH(Checklist48[[#This Row],[PIGUID]],PIs[GUID],0),2)),INDEX(PIs[[Column1]:[SS]],MATCH(Checklist48[[#This Row],[SSGUID]],PIs[SSGUID],0),18)),INDEX(PIs[[Column1]:[SS]],MATCH(Checklist48[[#This Row],[SGUID]],PIs[SGUID],0),14))</f>
        <v>FO 12.03 Équipements de protection individuelle</v>
      </c>
      <c r="K208" s="63" t="str">
        <f>IF(Checklist48[[#This Row],[SGUID]]="",IF(Checklist48[[#This Row],[SSGUID]]="",IF(Checklist48[[#This Row],[PIGUID]]="","",INDEX(PIs[[Column1]:[SS]],MATCH(Checklist48[[#This Row],[PIGUID]],PIs[GUID],0),4)),INDEX(PIs[[Column1]:[Ssbody]],MATCH(Checklist48[[#This Row],[SSGUID]],PIs[SSGUID],0),19)),INDEX(PIs[[Column1]:[SS]],MATCH(Checklist48[[#This Row],[SGUID]],PIs[SGUID],0),15))</f>
        <v>-</v>
      </c>
      <c r="L208" s="63" t="str">
        <f>IF(Checklist48[[#This Row],[SGUID]]="",IF(Checklist48[[#This Row],[SSGUID]]="",INDEX(PIs[[Column1]:[SS]],MATCH(Checklist48[[#This Row],[PIGUID]],PIs[GUID],0),6),""),"")</f>
        <v/>
      </c>
      <c r="M208" s="63" t="str">
        <f>IF(Checklist48[[#This Row],[SSGUID]]="",IF(Checklist48[[#This Row],[PIGUID]]="","",INDEX(PIs[[Column1]:[SS]],MATCH(Checklist48[[#This Row],[PIGUID]],PIs[GUID],0),8)),"")</f>
        <v/>
      </c>
      <c r="N208" s="22"/>
      <c r="O208" s="22"/>
      <c r="P208" s="63" t="str">
        <f>IF(Checklist48[[#This Row],[ifna]]="NA","",IF(Checklist48[[#This Row],[RelatedPQ]]=0,"",IF(Checklist48[[#This Row],[RelatedPQ]]="","",IF((INDEX(S2PQ_relational[],MATCH(Checklist48[[#This Row],[PIGUID&amp;NO]],S2PQ_relational[PIGUID &amp; "NO"],0),1))=Checklist48[[#This Row],[PIGUID]],"Non applicable",""))))</f>
        <v/>
      </c>
      <c r="Q208" s="63" t="str">
        <f>IF(Checklist48[[#This Row],[N/A]]="Non applicable",INDEX(S2PQ[[Questions de l’étape 2]:[Justification]],MATCH(Checklist48[[#This Row],[RelatedPQ]],S2PQ[S2PQGUID],0),3),"")</f>
        <v/>
      </c>
      <c r="R208" s="22"/>
    </row>
    <row r="209" spans="2:18" ht="213.75" x14ac:dyDescent="0.25">
      <c r="B209" s="63"/>
      <c r="C209" s="63"/>
      <c r="D209" s="64">
        <f>IF(Checklist48[[#This Row],[SGUID]]="",IF(Checklist48[[#This Row],[SSGUID]]="",0,1),1)</f>
        <v>0</v>
      </c>
      <c r="E209" s="63" t="s">
        <v>954</v>
      </c>
      <c r="F209" s="66" t="str">
        <f>_xlfn.IFNA(Checklist48[[#This Row],[RelatedPQ]],"NA")</f>
        <v>NA</v>
      </c>
      <c r="G209" s="63" t="e">
        <f>IF(Checklist48[[#This Row],[PIGUID]]="","",INDEX(S2PQ_relational[],MATCH(Checklist48[[#This Row],[PIGUID&amp;NO]],S2PQ_relational[PIGUID &amp; "NO"],0),2))</f>
        <v>#N/A</v>
      </c>
      <c r="H209" s="66" t="str">
        <f>Checklist48[[#This Row],[PIGUID]]&amp;"NO"</f>
        <v>5TiElFP5F2vlfwim2F8cCCNO</v>
      </c>
      <c r="I209" s="66" t="b">
        <f>IF(Checklist48[[#This Row],[PIGUID]]="","",INDEX(PIs[NA Exempt],MATCH(Checklist48[[#This Row],[PIGUID]],PIs[GUID],0),1))</f>
        <v>0</v>
      </c>
      <c r="J209" s="63" t="str">
        <f>IF(Checklist48[[#This Row],[SGUID]]="",IF(Checklist48[[#This Row],[SSGUID]]="",IF(Checklist48[[#This Row],[PIGUID]]="","",INDEX(PIs[[Column1]:[SS]],MATCH(Checklist48[[#This Row],[PIGUID]],PIs[GUID],0),2)),INDEX(PIs[[Column1]:[SS]],MATCH(Checklist48[[#This Row],[SSGUID]],PIs[SSGUID],0),18)),INDEX(PIs[[Column1]:[SS]],MATCH(Checklist48[[#This Row],[SGUID]],PIs[SGUID],0),14))</f>
        <v>FO 12.03.01</v>
      </c>
      <c r="K209" s="63"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les visiteurs et les sous-traitants sont dotés d’équipements de protection individuelle (EPI) adaptés et les portent.</v>
      </c>
      <c r="L209" s="63" t="str">
        <f>IF(Checklist48[[#This Row],[SGUID]]="",IF(Checklist48[[#This Row],[SSGUID]]="",INDEX(PIs[[Column1]:[SS]],MATCH(Checklist48[[#This Row],[PIGUID]],PIs[GUID],0),6),""),"")</f>
        <v>Les EPI doivent être conformes aux obligations légales et aux instructions d’application des produits concernés et/ou agréés par une autorité compétente. Les EPI doivent être disponibles, utilisés correctement et en bon état. Le respect des instructions d’application des produits concernés et/ou des exigences de l’évaluation des risques pour les activités de l’exploitation peut nécessiter le port des équipements suivants : chaussures de sécurité, tenue imperméable, combinaison de protection, gants de caoutchouc, masque de protection, masque respiratoire (avec cartouches de rechange), protections des yeux et des oreilles, etc.
Lorsque cela s’avère nécessaire, des EPI doivent être fournis aux travailleurs, aux sous-traitants (peuvent être fournis par l’entreprise de sous-traitance) et aux visiteurs.</v>
      </c>
      <c r="M209" s="63" t="str">
        <f>IF(Checklist48[[#This Row],[SSGUID]]="",IF(Checklist48[[#This Row],[PIGUID]]="","",INDEX(PIs[[Column1]:[SS]],MATCH(Checklist48[[#This Row],[PIGUID]],PIs[GUID],0),8)),"")</f>
        <v>Exigence Majeure</v>
      </c>
      <c r="N209" s="22"/>
      <c r="O209" s="22"/>
      <c r="P209" s="63" t="str">
        <f>IF(Checklist48[[#This Row],[ifna]]="NA","",IF(Checklist48[[#This Row],[RelatedPQ]]=0,"",IF(Checklist48[[#This Row],[RelatedPQ]]="","",IF((INDEX(S2PQ_relational[],MATCH(Checklist48[[#This Row],[PIGUID&amp;NO]],S2PQ_relational[PIGUID &amp; "NO"],0),1))=Checklist48[[#This Row],[PIGUID]],"Non applicable",""))))</f>
        <v/>
      </c>
      <c r="Q209" s="63" t="str">
        <f>IF(Checklist48[[#This Row],[N/A]]="Non applicable",INDEX(S2PQ[[Questions de l’étape 2]:[Justification]],MATCH(Checklist48[[#This Row],[RelatedPQ]],S2PQ[S2PQGUID],0),3),"")</f>
        <v/>
      </c>
      <c r="R209" s="22"/>
    </row>
    <row r="210" spans="2:18" ht="123.75" x14ac:dyDescent="0.25">
      <c r="B210" s="63"/>
      <c r="C210" s="63"/>
      <c r="D210" s="64">
        <f>IF(Checklist48[[#This Row],[SGUID]]="",IF(Checklist48[[#This Row],[SSGUID]]="",0,1),1)</f>
        <v>0</v>
      </c>
      <c r="E210" s="63" t="s">
        <v>961</v>
      </c>
      <c r="F210" s="66" t="str">
        <f>_xlfn.IFNA(Checklist48[[#This Row],[RelatedPQ]],"NA")</f>
        <v>NA</v>
      </c>
      <c r="G210" s="63" t="e">
        <f>IF(Checklist48[[#This Row],[PIGUID]]="","",INDEX(S2PQ_relational[],MATCH(Checklist48[[#This Row],[PIGUID&amp;NO]],S2PQ_relational[PIGUID &amp; "NO"],0),2))</f>
        <v>#N/A</v>
      </c>
      <c r="H210" s="66" t="str">
        <f>Checklist48[[#This Row],[PIGUID]]&amp;"NO"</f>
        <v>4UcfLyQFO80y5WRLtEEUlTNO</v>
      </c>
      <c r="I210" s="66" t="b">
        <f>IF(Checklist48[[#This Row],[PIGUID]]="","",INDEX(PIs[NA Exempt],MATCH(Checklist48[[#This Row],[PIGUID]],PIs[GUID],0),1))</f>
        <v>0</v>
      </c>
      <c r="J210" s="63" t="str">
        <f>IF(Checklist48[[#This Row],[SGUID]]="",IF(Checklist48[[#This Row],[SSGUID]]="",IF(Checklist48[[#This Row],[PIGUID]]="","",INDEX(PIs[[Column1]:[SS]],MATCH(Checklist48[[#This Row],[PIGUID]],PIs[GUID],0),2)),INDEX(PIs[[Column1]:[SS]],MATCH(Checklist48[[#This Row],[SSGUID]],PIs[SSGUID],0),18)),INDEX(PIs[[Column1]:[SS]],MATCH(Checklist48[[#This Row],[SGUID]],PIs[SGUID],0),14))</f>
        <v>FO 12.03.02</v>
      </c>
      <c r="K210" s="63"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de protection individuelle (EPI) sont tenus propres et sont entreposés de manière adaptée afin d’éviter tout risque de contamination des effets personnels.</v>
      </c>
      <c r="L210" s="63" t="str">
        <f>IF(Checklist48[[#This Row],[SGUID]]="",IF(Checklist48[[#This Row],[SSGUID]]="",INDEX(PIs[[Column1]:[SS]],MATCH(Checklist48[[#This Row],[PIGUID]],PIs[GUID],0),6),""),"")</f>
        <v>Les EPI sont nettoyés selon le type d’usage et le degré de contamination potentielle. Ils sont rangés dans un endroit ventilé. Les vêtements de protection doivent être lavés à part des effets personnels. Les gants réutilisables doivent être nettoyés avant de les enlever. Les EPI sales et endommagés doivent être mis au rebut conformément à la réglementation. Les EPI doivent être entreposés de façon à éviter les contaminations croisées avec des agents chimiques.</v>
      </c>
      <c r="M210" s="63" t="str">
        <f>IF(Checklist48[[#This Row],[SSGUID]]="",IF(Checklist48[[#This Row],[PIGUID]]="","",INDEX(PIs[[Column1]:[SS]],MATCH(Checklist48[[#This Row],[PIGUID]],PIs[GUID],0),8)),"")</f>
        <v>Exigence Majeure</v>
      </c>
      <c r="N210" s="22"/>
      <c r="O210" s="22"/>
      <c r="P210" s="63" t="str">
        <f>IF(Checklist48[[#This Row],[ifna]]="NA","",IF(Checklist48[[#This Row],[RelatedPQ]]=0,"",IF(Checklist48[[#This Row],[RelatedPQ]]="","",IF((INDEX(S2PQ_relational[],MATCH(Checklist48[[#This Row],[PIGUID&amp;NO]],S2PQ_relational[PIGUID &amp; "NO"],0),1))=Checklist48[[#This Row],[PIGUID]],"Non applicable",""))))</f>
        <v/>
      </c>
      <c r="Q210" s="63" t="str">
        <f>IF(Checklist48[[#This Row],[N/A]]="Non applicable",INDEX(S2PQ[[Questions de l’étape 2]:[Justification]],MATCH(Checklist48[[#This Row],[RelatedPQ]],S2PQ[S2PQGUID],0),3),"")</f>
        <v/>
      </c>
      <c r="R210" s="22"/>
    </row>
    <row r="211" spans="2:18" ht="78.75" x14ac:dyDescent="0.25">
      <c r="B211" s="63"/>
      <c r="C211" s="63"/>
      <c r="D211" s="64">
        <f>IF(Checklist48[[#This Row],[SGUID]]="",IF(Checklist48[[#This Row],[SSGUID]]="",0,1),1)</f>
        <v>0</v>
      </c>
      <c r="E211" s="63" t="s">
        <v>973</v>
      </c>
      <c r="F211" s="66" t="str">
        <f>_xlfn.IFNA(Checklist48[[#This Row],[RelatedPQ]],"NA")</f>
        <v>NA</v>
      </c>
      <c r="G211" s="63" t="e">
        <f>IF(Checklist48[[#This Row],[PIGUID]]="","",INDEX(S2PQ_relational[],MATCH(Checklist48[[#This Row],[PIGUID&amp;NO]],S2PQ_relational[PIGUID &amp; "NO"],0),2))</f>
        <v>#N/A</v>
      </c>
      <c r="H211" s="66" t="str">
        <f>Checklist48[[#This Row],[PIGUID]]&amp;"NO"</f>
        <v>62tN6wZa5pX8aFAKP7fC5rNO</v>
      </c>
      <c r="I211" s="66" t="b">
        <f>IF(Checklist48[[#This Row],[PIGUID]]="","",INDEX(PIs[NA Exempt],MATCH(Checklist48[[#This Row],[PIGUID]],PIs[GUID],0),1))</f>
        <v>0</v>
      </c>
      <c r="J211" s="63" t="str">
        <f>IF(Checklist48[[#This Row],[SGUID]]="",IF(Checklist48[[#This Row],[SSGUID]]="",IF(Checklist48[[#This Row],[PIGUID]]="","",INDEX(PIs[[Column1]:[SS]],MATCH(Checklist48[[#This Row],[PIGUID]],PIs[GUID],0),2)),INDEX(PIs[[Column1]:[SS]],MATCH(Checklist48[[#This Row],[SSGUID]],PIs[SSGUID],0),18)),INDEX(PIs[[Column1]:[SS]],MATCH(Checklist48[[#This Row],[SGUID]],PIs[SGUID],0),14))</f>
        <v>FO 12.03.03</v>
      </c>
      <c r="K211" s="63" t="str">
        <f>IF(Checklist48[[#This Row],[SGUID]]="",IF(Checklist48[[#This Row],[SSGUID]]="",IF(Checklist48[[#This Row],[PIGUID]]="","",INDEX(PIs[[Column1]:[SS]],MATCH(Checklist48[[#This Row],[PIGUID]],PIs[GUID],0),4)),INDEX(PIs[[Column1]:[Ssbody]],MATCH(Checklist48[[#This Row],[SSGUID]],PIs[SSGUID],0),19)),INDEX(PIs[[Column1]:[SS]],MATCH(Checklist48[[#This Row],[SGUID]],PIs[SGUID],0),15))</f>
        <v>Des vestiaires adaptés sont à disposition au besoin.</v>
      </c>
      <c r="L211" s="63" t="str">
        <f>IF(Checklist48[[#This Row],[SGUID]]="",IF(Checklist48[[#This Row],[SSGUID]]="",INDEX(PIs[[Column1]:[SS]],MATCH(Checklist48[[#This Row],[PIGUID]],PIs[GUID],0),6),""),"")</f>
        <v>Des installations adaptées aux conditions locales doivent être mises à la disposition des travailleurs pour qu’ils puissent changer de vêtements et, le cas échéant, mettre des vêtements de protection. Il n’est pas nécessaire de prévoir des vestiaires si les équipements de protection individuelle (EPI) sont portés par-dessus les vêtements.</v>
      </c>
      <c r="M211" s="63" t="str">
        <f>IF(Checklist48[[#This Row],[SSGUID]]="",IF(Checklist48[[#This Row],[PIGUID]]="","",INDEX(PIs[[Column1]:[SS]],MATCH(Checklist48[[#This Row],[PIGUID]],PIs[GUID],0),8)),"")</f>
        <v>Exigence Mineure</v>
      </c>
      <c r="N211" s="22"/>
      <c r="O211" s="22"/>
      <c r="P211" s="63" t="str">
        <f>IF(Checklist48[[#This Row],[ifna]]="NA","",IF(Checklist48[[#This Row],[RelatedPQ]]=0,"",IF(Checklist48[[#This Row],[RelatedPQ]]="","",IF((INDEX(S2PQ_relational[],MATCH(Checklist48[[#This Row],[PIGUID&amp;NO]],S2PQ_relational[PIGUID &amp; "NO"],0),1))=Checklist48[[#This Row],[PIGUID]],"Non applicable",""))))</f>
        <v/>
      </c>
      <c r="Q211" s="63" t="str">
        <f>IF(Checklist48[[#This Row],[N/A]]="Non applicable",INDEX(S2PQ[[Questions de l’étape 2]:[Justification]],MATCH(Checklist48[[#This Row],[RelatedPQ]],S2PQ[S2PQGUID],0),3),"")</f>
        <v/>
      </c>
      <c r="R211" s="22"/>
    </row>
    <row r="212" spans="2:18" ht="45" x14ac:dyDescent="0.25">
      <c r="B212" s="63" t="s">
        <v>176</v>
      </c>
      <c r="C212" s="63"/>
      <c r="D212" s="64">
        <f>IF(Checklist48[[#This Row],[SGUID]]="",IF(Checklist48[[#This Row],[SSGUID]]="",0,1),1)</f>
        <v>1</v>
      </c>
      <c r="E212" s="63"/>
      <c r="F212" s="66" t="str">
        <f>_xlfn.IFNA(Checklist48[[#This Row],[RelatedPQ]],"NA")</f>
        <v/>
      </c>
      <c r="G212" s="63" t="str">
        <f>IF(Checklist48[[#This Row],[PIGUID]]="","",INDEX(S2PQ_relational[],MATCH(Checklist48[[#This Row],[PIGUID&amp;NO]],S2PQ_relational[PIGUID &amp; "NO"],0),2))</f>
        <v/>
      </c>
      <c r="H212" s="66" t="str">
        <f>Checklist48[[#This Row],[PIGUID]]&amp;"NO"</f>
        <v>NO</v>
      </c>
      <c r="I212" s="66" t="str">
        <f>IF(Checklist48[[#This Row],[PIGUID]]="","",INDEX(PIs[NA Exempt],MATCH(Checklist48[[#This Row],[PIGUID]],PIs[GUID],0),1))</f>
        <v/>
      </c>
      <c r="J212" s="63" t="str">
        <f>IF(Checklist48[[#This Row],[SGUID]]="",IF(Checklist48[[#This Row],[SSGUID]]="",IF(Checklist48[[#This Row],[PIGUID]]="","",INDEX(PIs[[Column1]:[SS]],MATCH(Checklist48[[#This Row],[PIGUID]],PIs[GUID],0),2)),INDEX(PIs[[Column1]:[SS]],MATCH(Checklist48[[#This Row],[SSGUID]],PIs[SSGUID],0),18)),INDEX(PIs[[Column1]:[SS]],MATCH(Checklist48[[#This Row],[SGUID]],PIs[SGUID],0),14))</f>
        <v>FO 13 BIEN-ÊTRE DES TRAVAILLEURS</v>
      </c>
      <c r="K212" s="63" t="str">
        <f>IF(Checklist48[[#This Row],[SGUID]]="",IF(Checklist48[[#This Row],[SSGUID]]="",IF(Checklist48[[#This Row],[PIGUID]]="","",INDEX(PIs[[Column1]:[SS]],MATCH(Checklist48[[#This Row],[PIGUID]],PIs[GUID],0),4)),INDEX(PIs[[Column1]:[Ssbody]],MATCH(Checklist48[[#This Row],[SSGUID]],PIs[SSGUID],0),19)),INDEX(PIs[[Column1]:[SS]],MATCH(Checklist48[[#This Row],[SGUID]],PIs[SGUID],0),15))</f>
        <v>-</v>
      </c>
      <c r="L212" s="63" t="str">
        <f>IF(Checklist48[[#This Row],[SGUID]]="",IF(Checklist48[[#This Row],[SSGUID]]="",INDEX(PIs[[Column1]:[SS]],MATCH(Checklist48[[#This Row],[PIGUID]],PIs[GUID],0),6),""),"")</f>
        <v/>
      </c>
      <c r="M212" s="63" t="str">
        <f>IF(Checklist48[[#This Row],[SSGUID]]="",IF(Checklist48[[#This Row],[PIGUID]]="","",INDEX(PIs[[Column1]:[SS]],MATCH(Checklist48[[#This Row],[PIGUID]],PIs[GUID],0),8)),"")</f>
        <v/>
      </c>
      <c r="N212" s="22"/>
      <c r="O212" s="22"/>
      <c r="P212" s="63" t="str">
        <f>IF(Checklist48[[#This Row],[ifna]]="NA","",IF(Checklist48[[#This Row],[RelatedPQ]]=0,"",IF(Checklist48[[#This Row],[RelatedPQ]]="","",IF((INDEX(S2PQ_relational[],MATCH(Checklist48[[#This Row],[PIGUID&amp;NO]],S2PQ_relational[PIGUID &amp; "NO"],0),1))=Checklist48[[#This Row],[PIGUID]],"Non applicable",""))))</f>
        <v/>
      </c>
      <c r="Q212" s="63" t="str">
        <f>IF(Checklist48[[#This Row],[N/A]]="Non applicable",INDEX(S2PQ[[Questions de l’étape 2]:[Justification]],MATCH(Checklist48[[#This Row],[RelatedPQ]],S2PQ[S2PQGUID],0),3),"")</f>
        <v/>
      </c>
      <c r="R212" s="22"/>
    </row>
    <row r="213" spans="2:18" ht="33.75" hidden="1" x14ac:dyDescent="0.25">
      <c r="B213" s="63"/>
      <c r="C213" s="63" t="s">
        <v>61</v>
      </c>
      <c r="D213" s="64">
        <f>IF(Checklist48[[#This Row],[SGUID]]="",IF(Checklist48[[#This Row],[SSGUID]]="",0,1),1)</f>
        <v>1</v>
      </c>
      <c r="E213" s="63"/>
      <c r="F213" s="66" t="str">
        <f>_xlfn.IFNA(Checklist48[[#This Row],[RelatedPQ]],"NA")</f>
        <v/>
      </c>
      <c r="G213" s="63" t="str">
        <f>IF(Checklist48[[#This Row],[PIGUID]]="","",INDEX(S2PQ_relational[],MATCH(Checklist48[[#This Row],[PIGUID&amp;NO]],S2PQ_relational[PIGUID &amp; "NO"],0),2))</f>
        <v/>
      </c>
      <c r="H213" s="66" t="str">
        <f>Checklist48[[#This Row],[PIGUID]]&amp;"NO"</f>
        <v>NO</v>
      </c>
      <c r="I213" s="66" t="str">
        <f>IF(Checklist48[[#This Row],[PIGUID]]="","",INDEX(PIs[NA Exempt],MATCH(Checklist48[[#This Row],[PIGUID]],PIs[GUID],0),1))</f>
        <v/>
      </c>
      <c r="J213" s="63" t="str">
        <f>IF(Checklist48[[#This Row],[SGUID]]="",IF(Checklist48[[#This Row],[SSGUID]]="",IF(Checklist48[[#This Row],[PIGUID]]="","",INDEX(PIs[[Column1]:[SS]],MATCH(Checklist48[[#This Row],[PIGUID]],PIs[GUID],0),2)),INDEX(PIs[[Column1]:[SS]],MATCH(Checklist48[[#This Row],[SSGUID]],PIs[SSGUID],0),18)),INDEX(PIs[[Column1]:[SS]],MATCH(Checklist48[[#This Row],[SGUID]],PIs[SGUID],0),14))</f>
        <v>-</v>
      </c>
      <c r="K213" s="63" t="str">
        <f>IF(Checklist48[[#This Row],[SGUID]]="",IF(Checklist48[[#This Row],[SSGUID]]="",IF(Checklist48[[#This Row],[PIGUID]]="","",INDEX(PIs[[Column1]:[SS]],MATCH(Checklist48[[#This Row],[PIGUID]],PIs[GUID],0),4)),INDEX(PIs[[Column1]:[Ssbody]],MATCH(Checklist48[[#This Row],[SSGUID]],PIs[SSGUID],0),19)),INDEX(PIs[[Column1]:[SS]],MATCH(Checklist48[[#This Row],[SGUID]],PIs[SGUID],0),15))</f>
        <v>-</v>
      </c>
      <c r="L213" s="63" t="str">
        <f>IF(Checklist48[[#This Row],[SGUID]]="",IF(Checklist48[[#This Row],[SSGUID]]="",INDEX(PIs[[Column1]:[SS]],MATCH(Checklist48[[#This Row],[PIGUID]],PIs[GUID],0),6),""),"")</f>
        <v/>
      </c>
      <c r="M213" s="63" t="str">
        <f>IF(Checklist48[[#This Row],[SSGUID]]="",IF(Checklist48[[#This Row],[PIGUID]]="","",INDEX(PIs[[Column1]:[SS]],MATCH(Checklist48[[#This Row],[PIGUID]],PIs[GUID],0),8)),"")</f>
        <v/>
      </c>
      <c r="N213" s="22"/>
      <c r="O213" s="22"/>
      <c r="P213" s="63" t="str">
        <f>IF(Checklist48[[#This Row],[ifna]]="NA","",IF(Checklist48[[#This Row],[RelatedPQ]]=0,"",IF(Checklist48[[#This Row],[RelatedPQ]]="","",IF((INDEX(S2PQ_relational[],MATCH(Checklist48[[#This Row],[PIGUID&amp;NO]],S2PQ_relational[PIGUID &amp; "NO"],0),1))=Checklist48[[#This Row],[PIGUID]],"Non applicable",""))))</f>
        <v/>
      </c>
      <c r="Q213" s="63" t="str">
        <f>IF(Checklist48[[#This Row],[N/A]]="Non applicable",INDEX(S2PQ[[Questions de l’étape 2]:[Justification]],MATCH(Checklist48[[#This Row],[RelatedPQ]],S2PQ[S2PQGUID],0),3),"")</f>
        <v/>
      </c>
      <c r="R213" s="22"/>
    </row>
    <row r="214" spans="2:18" ht="67.5" x14ac:dyDescent="0.25">
      <c r="B214" s="63"/>
      <c r="C214" s="63"/>
      <c r="D214" s="64">
        <f>IF(Checklist48[[#This Row],[SGUID]]="",IF(Checklist48[[#This Row],[SSGUID]]="",0,1),1)</f>
        <v>0</v>
      </c>
      <c r="E214" s="63" t="s">
        <v>170</v>
      </c>
      <c r="F214" s="66" t="str">
        <f>_xlfn.IFNA(Checklist48[[#This Row],[RelatedPQ]],"NA")</f>
        <v>NA</v>
      </c>
      <c r="G214" s="63" t="e">
        <f>IF(Checklist48[[#This Row],[PIGUID]]="","",INDEX(S2PQ_relational[],MATCH(Checklist48[[#This Row],[PIGUID&amp;NO]],S2PQ_relational[PIGUID &amp; "NO"],0),2))</f>
        <v>#N/A</v>
      </c>
      <c r="H214" s="66" t="str">
        <f>Checklist48[[#This Row],[PIGUID]]&amp;"NO"</f>
        <v>1qvNuwlZRTcvgxA0tzCxT9NO</v>
      </c>
      <c r="I214" s="66" t="b">
        <f>IF(Checklist48[[#This Row],[PIGUID]]="","",INDEX(PIs[NA Exempt],MATCH(Checklist48[[#This Row],[PIGUID]],PIs[GUID],0),1))</f>
        <v>0</v>
      </c>
      <c r="J214" s="63" t="str">
        <f>IF(Checklist48[[#This Row],[SGUID]]="",IF(Checklist48[[#This Row],[SSGUID]]="",IF(Checklist48[[#This Row],[PIGUID]]="","",INDEX(PIs[[Column1]:[SS]],MATCH(Checklist48[[#This Row],[PIGUID]],PIs[GUID],0),2)),INDEX(PIs[[Column1]:[SS]],MATCH(Checklist48[[#This Row],[SSGUID]],PIs[SSGUID],0),18)),INDEX(PIs[[Column1]:[SS]],MATCH(Checklist48[[#This Row],[SGUID]],PIs[SGUID],0),14))</f>
        <v>FO 13.01</v>
      </c>
      <c r="K214" s="63" t="str">
        <f>IF(Checklist48[[#This Row],[SGUID]]="",IF(Checklist48[[#This Row],[SSGUID]]="",IF(Checklist48[[#This Row],[PIGUID]]="","",INDEX(PIs[[Column1]:[SS]],MATCH(Checklist48[[#This Row],[PIGUID]],PIs[GUID],0),4)),INDEX(PIs[[Column1]:[Ssbody]],MATCH(Checklist48[[#This Row],[SSGUID]],PIs[SSGUID],0),19)),INDEX(PIs[[Column1]:[SS]],MATCH(Checklist48[[#This Row],[SGUID]],PIs[SGUID],0),15))</f>
        <v>Un membre de la direction est clairement désigné comme responsable de la santé, de la sécurité et du bien-être des travailleurs.</v>
      </c>
      <c r="L214" s="63" t="str">
        <f>IF(Checklist48[[#This Row],[SGUID]]="",IF(Checklist48[[#This Row],[SSGUID]]="",INDEX(PIs[[Column1]:[SS]],MATCH(Checklist48[[#This Row],[PIGUID]],PIs[GUID],0),6),""),"")</f>
        <v>Il doit exister une documentation disponible qui identifie et désigne clairement le membre de la direction qui est chargé de garantir la conformité et la mise en œuvre des réglementations nationales et locales existantes et en vigueur relatives à la santé, à la sécurité et au bien-être des travailleurs.</v>
      </c>
      <c r="M214" s="63" t="str">
        <f>IF(Checklist48[[#This Row],[SSGUID]]="",IF(Checklist48[[#This Row],[PIGUID]]="","",INDEX(PIs[[Column1]:[SS]],MATCH(Checklist48[[#This Row],[PIGUID]],PIs[GUID],0),8)),"")</f>
        <v>Exigence Majeure</v>
      </c>
      <c r="N214" s="22"/>
      <c r="O214" s="22"/>
      <c r="P214" s="63" t="str">
        <f>IF(Checklist48[[#This Row],[ifna]]="NA","",IF(Checklist48[[#This Row],[RelatedPQ]]=0,"",IF(Checklist48[[#This Row],[RelatedPQ]]="","",IF((INDEX(S2PQ_relational[],MATCH(Checklist48[[#This Row],[PIGUID&amp;NO]],S2PQ_relational[PIGUID &amp; "NO"],0),1))=Checklist48[[#This Row],[PIGUID]],"Non applicable",""))))</f>
        <v/>
      </c>
      <c r="Q214" s="63" t="str">
        <f>IF(Checklist48[[#This Row],[N/A]]="Non applicable",INDEX(S2PQ[[Questions de l’étape 2]:[Justification]],MATCH(Checklist48[[#This Row],[RelatedPQ]],S2PQ[S2PQGUID],0),3),"")</f>
        <v/>
      </c>
      <c r="R214" s="22"/>
    </row>
    <row r="215" spans="2:18" ht="348.75" x14ac:dyDescent="0.25">
      <c r="B215" s="63"/>
      <c r="C215" s="63"/>
      <c r="D215" s="64">
        <f>IF(Checklist48[[#This Row],[SGUID]]="",IF(Checklist48[[#This Row],[SSGUID]]="",0,1),1)</f>
        <v>0</v>
      </c>
      <c r="E215" s="63" t="s">
        <v>625</v>
      </c>
      <c r="F215" s="66" t="str">
        <f>_xlfn.IFNA(Checklist48[[#This Row],[RelatedPQ]],"NA")</f>
        <v>NA</v>
      </c>
      <c r="G215" s="63" t="e">
        <f>IF(Checklist48[[#This Row],[PIGUID]]="","",INDEX(S2PQ_relational[],MATCH(Checklist48[[#This Row],[PIGUID&amp;NO]],S2PQ_relational[PIGUID &amp; "NO"],0),2))</f>
        <v>#N/A</v>
      </c>
      <c r="H215" s="66" t="str">
        <f>Checklist48[[#This Row],[PIGUID]]&amp;"NO"</f>
        <v>3v8QZW9aUI3t8xNkFrrjFTNO</v>
      </c>
      <c r="I215" s="66" t="b">
        <f>IF(Checklist48[[#This Row],[PIGUID]]="","",INDEX(PIs[NA Exempt],MATCH(Checklist48[[#This Row],[PIGUID]],PIs[GUID],0),1))</f>
        <v>0</v>
      </c>
      <c r="J215" s="63" t="str">
        <f>IF(Checklist48[[#This Row],[SGUID]]="",IF(Checklist48[[#This Row],[SSGUID]]="",IF(Checklist48[[#This Row],[PIGUID]]="","",INDEX(PIs[[Column1]:[SS]],MATCH(Checklist48[[#This Row],[PIGUID]],PIs[GUID],0),2)),INDEX(PIs[[Column1]:[SS]],MATCH(Checklist48[[#This Row],[SSGUID]],PIs[SSGUID],0),18)),INDEX(PIs[[Column1]:[SS]],MATCH(Checklist48[[#This Row],[SGUID]],PIs[SGUID],0),14))</f>
        <v>FO 13.02</v>
      </c>
      <c r="K215" s="63" t="str">
        <f>IF(Checklist48[[#This Row],[SGUID]]="",IF(Checklist48[[#This Row],[SSGUID]]="",IF(Checklist48[[#This Row],[PIGUID]]="","",INDEX(PIs[[Column1]:[SS]],MATCH(Checklist48[[#This Row],[PIGUID]],PIs[GUID],0),4)),INDEX(PIs[[Column1]:[Ssbody]],MATCH(Checklist48[[#This Row],[SSGUID]],PIs[SSGUID],0),19)),INDEX(PIs[[Column1]:[SS]],MATCH(Checklist48[[#This Row],[SGUID]],PIs[SGUID],0),15))</f>
        <v>Les questions de santé, de sécurité et de bien-être font l’objet d’une communication permanente entre la direction et les travailleurs.</v>
      </c>
      <c r="L215" s="63" t="str">
        <f>IF(Checklist48[[#This Row],[SGUID]]="",IF(Checklist48[[#This Row],[SSGUID]]="",INDEX(PIs[[Column1]:[SS]],MATCH(Checklist48[[#This Row],[PIGUID]],PIs[GUID],0),6),""),"")</f>
        <v>Les enregistrements doivent montrer que la communication entre la direction et les travailleurs sur les questions de santé, de sécurité et de bien-être peut avoir lieu de façon totalement ouverte (c’est-à-dire sans craintes d’intimidation ou de représailles) et au moins une fois par an. Il n’est pas exigé de l’auditeur de l’organisme de certification (OC) qu’il juge le contenu, l’exactitude ou le résultat de ces communications. Il doit exister des preuves que les préoccupations des travailleurs en matière de santé, de sécurité et de bien-être sont bien prises en compte.
\- Il est indispensable de souligner auprès des travailleurs qu’ils doivent s’extraire des situations dangereuses s’ils disposent d’un motif raisonnable. Exercé en toute bonne foi, ce droit ne doit donner lieu à aucune mesure de représailles ni aucune conséquence négative pour les travailleurs.
\- Les accidents, quasi-accidents ou autres incidents doivent être signalés, et les causes doivent en être déterminées et discutées avec les travailleurs.
\- La direction doit définir des mesures correctives permettant d’éviter la répétition d’incidents similaires, en les expliquant aux travailleurs.
\- Les travailleurs doivent expliquer à la direction les situations dans lesquelles ils se sentent le plus exposé aux risques.
\- La direction doit expliquer les procédures permettant d’éliminer ou de limiter les risques relevés par les travailleurs.</v>
      </c>
      <c r="M215" s="63" t="str">
        <f>IF(Checklist48[[#This Row],[SSGUID]]="",IF(Checklist48[[#This Row],[PIGUID]]="","",INDEX(PIs[[Column1]:[SS]],MATCH(Checklist48[[#This Row],[PIGUID]],PIs[GUID],0),8)),"")</f>
        <v>Exigence Mineure</v>
      </c>
      <c r="N215" s="22"/>
      <c r="O215" s="22"/>
      <c r="P215" s="63" t="str">
        <f>IF(Checklist48[[#This Row],[ifna]]="NA","",IF(Checklist48[[#This Row],[RelatedPQ]]=0,"",IF(Checklist48[[#This Row],[RelatedPQ]]="","",IF((INDEX(S2PQ_relational[],MATCH(Checklist48[[#This Row],[PIGUID&amp;NO]],S2PQ_relational[PIGUID &amp; "NO"],0),1))=Checklist48[[#This Row],[PIGUID]],"Non applicable",""))))</f>
        <v/>
      </c>
      <c r="Q215" s="63" t="str">
        <f>IF(Checklist48[[#This Row],[N/A]]="Non applicable",INDEX(S2PQ[[Questions de l’étape 2]:[Justification]],MATCH(Checklist48[[#This Row],[RelatedPQ]],S2PQ[S2PQGUID],0),3),"")</f>
        <v/>
      </c>
      <c r="R215" s="22"/>
    </row>
    <row r="216" spans="2:18" ht="90" x14ac:dyDescent="0.25">
      <c r="B216" s="63"/>
      <c r="C216" s="63"/>
      <c r="D216" s="64">
        <f>IF(Checklist48[[#This Row],[SGUID]]="",IF(Checklist48[[#This Row],[SSGUID]]="",0,1),1)</f>
        <v>0</v>
      </c>
      <c r="E216" s="63" t="s">
        <v>911</v>
      </c>
      <c r="F216" s="66" t="str">
        <f>_xlfn.IFNA(Checklist48[[#This Row],[RelatedPQ]],"NA")</f>
        <v>NA</v>
      </c>
      <c r="G216" s="63" t="e">
        <f>IF(Checklist48[[#This Row],[PIGUID]]="","",INDEX(S2PQ_relational[],MATCH(Checklist48[[#This Row],[PIGUID&amp;NO]],S2PQ_relational[PIGUID &amp; "NO"],0),2))</f>
        <v>#N/A</v>
      </c>
      <c r="H216" s="66" t="str">
        <f>Checklist48[[#This Row],[PIGUID]]&amp;"NO"</f>
        <v>6m2CM7xng3ccCVsRIIf2WfNO</v>
      </c>
      <c r="I216" s="66" t="b">
        <f>IF(Checklist48[[#This Row],[PIGUID]]="","",INDEX(PIs[NA Exempt],MATCH(Checklist48[[#This Row],[PIGUID]],PIs[GUID],0),1))</f>
        <v>0</v>
      </c>
      <c r="J216" s="63" t="str">
        <f>IF(Checklist48[[#This Row],[SGUID]]="",IF(Checklist48[[#This Row],[SSGUID]]="",IF(Checklist48[[#This Row],[PIGUID]]="","",INDEX(PIs[[Column1]:[SS]],MATCH(Checklist48[[#This Row],[PIGUID]],PIs[GUID],0),2)),INDEX(PIs[[Column1]:[SS]],MATCH(Checklist48[[#This Row],[SSGUID]],PIs[SSGUID],0),18)),INDEX(PIs[[Column1]:[SS]],MATCH(Checklist48[[#This Row],[SGUID]],PIs[SGUID],0),14))</f>
        <v>FO 13.03</v>
      </c>
      <c r="K216" s="63"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ont accès à de l’eau potable et à des espaces pour stocker de la nourriture, pour manger et pour se reposer.</v>
      </c>
      <c r="L216" s="63" t="str">
        <f>IF(Checklist48[[#This Row],[SGUID]]="",IF(Checklist48[[#This Row],[SSGUID]]="",INDEX(PIs[[Column1]:[SS]],MATCH(Checklist48[[#This Row],[PIGUID]],PIs[GUID],0),6),""),"")</f>
        <v>Un lieu propre de stockage pour les aliments et un lieu propre pour se restaurer doivent être mis à disposition des travailleurs s’ils mangent sur l’exploitation. De l’eau potable doit toujours être fournie gratuitement aux travailleurs. L’accès des travailleurs à l’eau potable ne doit pas être limité. Des espaces réservés au repos et aux pauses doivent être mis en place.</v>
      </c>
      <c r="M216" s="63" t="str">
        <f>IF(Checklist48[[#This Row],[SSGUID]]="",IF(Checklist48[[#This Row],[PIGUID]]="","",INDEX(PIs[[Column1]:[SS]],MATCH(Checklist48[[#This Row],[PIGUID]],PIs[GUID],0),8)),"")</f>
        <v>Exigence Majeure</v>
      </c>
      <c r="N216" s="22"/>
      <c r="O216" s="22"/>
      <c r="P216" s="63" t="str">
        <f>IF(Checklist48[[#This Row],[ifna]]="NA","",IF(Checklist48[[#This Row],[RelatedPQ]]=0,"",IF(Checklist48[[#This Row],[RelatedPQ]]="","",IF((INDEX(S2PQ_relational[],MATCH(Checklist48[[#This Row],[PIGUID&amp;NO]],S2PQ_relational[PIGUID &amp; "NO"],0),1))=Checklist48[[#This Row],[PIGUID]],"Non applicable",""))))</f>
        <v/>
      </c>
      <c r="Q216" s="63" t="str">
        <f>IF(Checklist48[[#This Row],[N/A]]="Non applicable",INDEX(S2PQ[[Questions de l’étape 2]:[Justification]],MATCH(Checklist48[[#This Row],[RelatedPQ]],S2PQ[S2PQGUID],0),3),"")</f>
        <v/>
      </c>
      <c r="R216" s="22"/>
    </row>
    <row r="217" spans="2:18" ht="236.25" x14ac:dyDescent="0.25">
      <c r="B217" s="63"/>
      <c r="C217" s="63"/>
      <c r="D217" s="64">
        <f>IF(Checklist48[[#This Row],[SGUID]]="",IF(Checklist48[[#This Row],[SSGUID]]="",0,1),1)</f>
        <v>0</v>
      </c>
      <c r="E217" s="63" t="s">
        <v>643</v>
      </c>
      <c r="F217" s="66" t="str">
        <f>_xlfn.IFNA(Checklist48[[#This Row],[RelatedPQ]],"NA")</f>
        <v>NA</v>
      </c>
      <c r="G217" s="63" t="e">
        <f>IF(Checklist48[[#This Row],[PIGUID]]="","",INDEX(S2PQ_relational[],MATCH(Checklist48[[#This Row],[PIGUID&amp;NO]],S2PQ_relational[PIGUID &amp; "NO"],0),2))</f>
        <v>#N/A</v>
      </c>
      <c r="H217" s="66" t="str">
        <f>Checklist48[[#This Row],[PIGUID]]&amp;"NO"</f>
        <v>5PxgCdqFWPbg4qcza8rlb8NO</v>
      </c>
      <c r="I217" s="66" t="b">
        <f>IF(Checklist48[[#This Row],[PIGUID]]="","",INDEX(PIs[NA Exempt],MATCH(Checklist48[[#This Row],[PIGUID]],PIs[GUID],0),1))</f>
        <v>0</v>
      </c>
      <c r="J217" s="63" t="str">
        <f>IF(Checklist48[[#This Row],[SGUID]]="",IF(Checklist48[[#This Row],[SSGUID]]="",IF(Checklist48[[#This Row],[PIGUID]]="","",INDEX(PIs[[Column1]:[SS]],MATCH(Checklist48[[#This Row],[PIGUID]],PIs[GUID],0),2)),INDEX(PIs[[Column1]:[SS]],MATCH(Checklist48[[#This Row],[SSGUID]],PIs[SSGUID],0),18)),INDEX(PIs[[Column1]:[SS]],MATCH(Checklist48[[#This Row],[SGUID]],PIs[SGUID],0),14))</f>
        <v>FO 13.04</v>
      </c>
      <c r="K217" s="63" t="str">
        <f>IF(Checklist48[[#This Row],[SGUID]]="",IF(Checklist48[[#This Row],[SSGUID]]="",IF(Checklist48[[#This Row],[PIGUID]]="","",INDEX(PIs[[Column1]:[SS]],MATCH(Checklist48[[#This Row],[PIGUID]],PIs[GUID],0),4)),INDEX(PIs[[Column1]:[Ssbody]],MATCH(Checklist48[[#This Row],[SSGUID]],PIs[SSGUID],0),19)),INDEX(PIs[[Column1]:[SS]],MATCH(Checklist48[[#This Row],[SGUID]],PIs[SGUID],0),15))</f>
        <v>Les locaux d’habitation sur site sont conformes à la réglementation locale. Ils sont habitables et dotés des services et équipements de base.</v>
      </c>
      <c r="L217" s="63" t="str">
        <f>IF(Checklist48[[#This Row],[SGUID]]="",IF(Checklist48[[#This Row],[SSGUID]]="",INDEX(PIs[[Column1]:[SS]],MATCH(Checklist48[[#This Row],[PIGUID]],PIs[GUID],0),6),""),"")</f>
        <v>Les locaux d’habitation destinés aux travailleurs sur le site doivent être habitables. Le toit, les fenêtres et les portes doivent être en bon état. Les locaux doivent être équipés d’une cuisine propre et hygiénique et d’installations de base : alimentation en eau potable, toilettes et évacuation vers le réseau d’assainissement. Les locaux doivent au moins respecter la réglementation locale en matière de santé et de sécurité.
Les locaux d’habitation doivent se trouver à l’écart de tout danger chimique (y compris les risques d’incendie, les substances inflammables, etc.), biologique (moisissure, eaux usées, etc.) et physique (bruit, radiations, ventilation insuffisante, températures extrêmes, etc.) répertorié dans l’évaluation des risques.
En l’absence de réseau d’assainissement, des fosses septiques sont tolérées, dans le respect de la réglementation en vigueur.</v>
      </c>
      <c r="M217" s="63" t="str">
        <f>IF(Checklist48[[#This Row],[SSGUID]]="",IF(Checklist48[[#This Row],[PIGUID]]="","",INDEX(PIs[[Column1]:[SS]],MATCH(Checklist48[[#This Row],[PIGUID]],PIs[GUID],0),8)),"")</f>
        <v>Exigence Majeure</v>
      </c>
      <c r="N217" s="22"/>
      <c r="O217" s="22"/>
      <c r="P217" s="63" t="str">
        <f>IF(Checklist48[[#This Row],[ifna]]="NA","",IF(Checklist48[[#This Row],[RelatedPQ]]=0,"",IF(Checklist48[[#This Row],[RelatedPQ]]="","",IF((INDEX(S2PQ_relational[],MATCH(Checklist48[[#This Row],[PIGUID&amp;NO]],S2PQ_relational[PIGUID &amp; "NO"],0),1))=Checklist48[[#This Row],[PIGUID]],"Non applicable",""))))</f>
        <v/>
      </c>
      <c r="Q217" s="63" t="str">
        <f>IF(Checklist48[[#This Row],[N/A]]="Non applicable",INDEX(S2PQ[[Questions de l’étape 2]:[Justification]],MATCH(Checklist48[[#This Row],[RelatedPQ]],S2PQ[S2PQGUID],0),3),"")</f>
        <v/>
      </c>
      <c r="R217" s="22"/>
    </row>
    <row r="218" spans="2:18" ht="33.75" x14ac:dyDescent="0.25">
      <c r="B218" s="63"/>
      <c r="C218" s="63"/>
      <c r="D218" s="64">
        <f>IF(Checklist48[[#This Row],[SGUID]]="",IF(Checklist48[[#This Row],[SSGUID]]="",0,1),1)</f>
        <v>0</v>
      </c>
      <c r="E218" s="63" t="s">
        <v>637</v>
      </c>
      <c r="F218" s="66" t="str">
        <f>_xlfn.IFNA(Checklist48[[#This Row],[RelatedPQ]],"NA")</f>
        <v>NA</v>
      </c>
      <c r="G218" s="63" t="e">
        <f>IF(Checklist48[[#This Row],[PIGUID]]="","",INDEX(S2PQ_relational[],MATCH(Checklist48[[#This Row],[PIGUID&amp;NO]],S2PQ_relational[PIGUID &amp; "NO"],0),2))</f>
        <v>#N/A</v>
      </c>
      <c r="H218" s="66" t="str">
        <f>Checklist48[[#This Row],[PIGUID]]&amp;"NO"</f>
        <v>5VXPqUtRdc5EWtag7SynfNNO</v>
      </c>
      <c r="I218" s="66" t="b">
        <f>IF(Checklist48[[#This Row],[PIGUID]]="","",INDEX(PIs[NA Exempt],MATCH(Checklist48[[#This Row],[PIGUID]],PIs[GUID],0),1))</f>
        <v>0</v>
      </c>
      <c r="J218" s="63" t="str">
        <f>IF(Checklist48[[#This Row],[SGUID]]="",IF(Checklist48[[#This Row],[SSGUID]]="",IF(Checklist48[[#This Row],[PIGUID]]="","",INDEX(PIs[[Column1]:[SS]],MATCH(Checklist48[[#This Row],[PIGUID]],PIs[GUID],0),2)),INDEX(PIs[[Column1]:[SS]],MATCH(Checklist48[[#This Row],[SSGUID]],PIs[SSGUID],0),18)),INDEX(PIs[[Column1]:[SS]],MATCH(Checklist48[[#This Row],[SGUID]],PIs[SGUID],0),14))</f>
        <v>FO 13.05</v>
      </c>
      <c r="K218" s="63" t="str">
        <f>IF(Checklist48[[#This Row],[SGUID]]="",IF(Checklist48[[#This Row],[SSGUID]]="",IF(Checklist48[[#This Row],[PIGUID]]="","",INDEX(PIs[[Column1]:[SS]],MATCH(Checklist48[[#This Row],[PIGUID]],PIs[GUID],0),4)),INDEX(PIs[[Column1]:[Ssbody]],MATCH(Checklist48[[#This Row],[SSGUID]],PIs[SSGUID],0),19)),INDEX(PIs[[Column1]:[SS]],MATCH(Checklist48[[#This Row],[SGUID]],PIs[SGUID],0),15))</f>
        <v>Les moyens de transport fournis aux travailleurs sont sûrs.</v>
      </c>
      <c r="L218" s="63" t="str">
        <f>IF(Checklist48[[#This Row],[SGUID]]="",IF(Checklist48[[#This Row],[SSGUID]]="",INDEX(PIs[[Column1]:[SS]],MATCH(Checklist48[[#This Row],[PIGUID]],PIs[GUID],0),6),""),"")</f>
        <v>Les moyens de transport doivent être sûrs pour les travailleurs et doivent tenir compte des exigences de sécurité et de la réglementation en vigueur.</v>
      </c>
      <c r="M218" s="63" t="str">
        <f>IF(Checklist48[[#This Row],[SSGUID]]="",IF(Checklist48[[#This Row],[PIGUID]]="","",INDEX(PIs[[Column1]:[SS]],MATCH(Checklist48[[#This Row],[PIGUID]],PIs[GUID],0),8)),"")</f>
        <v>Exigence Mineure</v>
      </c>
      <c r="N218" s="22"/>
      <c r="O218" s="22"/>
      <c r="P218" s="63" t="str">
        <f>IF(Checklist48[[#This Row],[ifna]]="NA","",IF(Checklist48[[#This Row],[RelatedPQ]]=0,"",IF(Checklist48[[#This Row],[RelatedPQ]]="","",IF((INDEX(S2PQ_relational[],MATCH(Checklist48[[#This Row],[PIGUID&amp;NO]],S2PQ_relational[PIGUID &amp; "NO"],0),1))=Checklist48[[#This Row],[PIGUID]],"Non applicable",""))))</f>
        <v/>
      </c>
      <c r="Q218" s="63" t="str">
        <f>IF(Checklist48[[#This Row],[N/A]]="Non applicable",INDEX(S2PQ[[Questions de l’étape 2]:[Justification]],MATCH(Checklist48[[#This Row],[RelatedPQ]],S2PQ[S2PQGUID],0),3),"")</f>
        <v/>
      </c>
      <c r="R218" s="22"/>
    </row>
    <row r="219" spans="2:18" ht="157.5" x14ac:dyDescent="0.25">
      <c r="B219" s="65"/>
      <c r="C219" s="65"/>
      <c r="D219" s="68">
        <f>IF(Checklist48[[#This Row],[SGUID]]="",IF(Checklist48[[#This Row],[SSGUID]]="",0,1),1)</f>
        <v>0</v>
      </c>
      <c r="E219" s="65" t="s">
        <v>284</v>
      </c>
      <c r="F219" s="66" t="str">
        <f>_xlfn.IFNA(Checklist48[[#This Row],[RelatedPQ]],"NA")</f>
        <v>NA</v>
      </c>
      <c r="G219" s="65" t="e">
        <f>IF(Checklist48[[#This Row],[PIGUID]]="","",INDEX(S2PQ_relational[],MATCH(Checklist48[[#This Row],[PIGUID&amp;NO]],S2PQ_relational[PIGUID &amp; "NO"],0),2))</f>
        <v>#N/A</v>
      </c>
      <c r="H219" s="66" t="str">
        <f>Checklist48[[#This Row],[PIGUID]]&amp;"NO"</f>
        <v>1H3e5KHzGFy38mmKqXhq4WNO</v>
      </c>
      <c r="I219" s="66" t="b">
        <f>IF(Checklist48[[#This Row],[PIGUID]]="","",INDEX(PIs[NA Exempt],MATCH(Checklist48[[#This Row],[PIGUID]],PIs[GUID],0),1))</f>
        <v>0</v>
      </c>
      <c r="J219" s="63" t="str">
        <f>IF(Checklist48[[#This Row],[SGUID]]="",IF(Checklist48[[#This Row],[SSGUID]]="",IF(Checklist48[[#This Row],[PIGUID]]="","",INDEX(PIs[[Column1]:[SS]],MATCH(Checklist48[[#This Row],[PIGUID]],PIs[GUID],0),2)),INDEX(PIs[[Column1]:[SS]],MATCH(Checklist48[[#This Row],[SSGUID]],PIs[SSGUID],0),18)),INDEX(PIs[[Column1]:[SS]],MATCH(Checklist48[[#This Row],[SGUID]],PIs[SGUID],0),14))</f>
        <v>FO 13.06</v>
      </c>
      <c r="K219" s="63"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donne accès aux travailleurs à des toilettes propres et à un dispositif de lavage des mains à proximité de leur lieu de travail.</v>
      </c>
      <c r="L219" s="63" t="str">
        <f>IF(Checklist48[[#This Row],[SGUID]]="",IF(Checklist48[[#This Row],[SSGUID]]="",INDEX(PIs[[Column1]:[SS]],MATCH(Checklist48[[#This Row],[PIGUID]],PIs[GUID],0),6),""),"")</f>
        <v>Les installations sanitaires sur les parcelles doivent être conçues, construites et situées de manière à permettre un accès direct pour l’entretien. Les toilettes fixes ou mobiles (y compris les latrines) sont construites dans des matériaux faciles à nettoyer et en bon état d’hygiène. Les toilettes doivent se trouver à distance raisonnable (pas plus de 500 m ou 7 minutes) du lieu de travail. S’il n’y a pas ou pas assez de toilettes à distance raisonnable du lieu de travail, ce principe et les critères correspondants ne peuvent pas être validés pour le producteur. Les installations sanitaires doivent être entretenues et (ré)approvisionnées de manière appropriée.</v>
      </c>
      <c r="M219" s="63" t="str">
        <f>IF(Checklist48[[#This Row],[SSGUID]]="",IF(Checklist48[[#This Row],[PIGUID]]="","",INDEX(PIs[[Column1]:[SS]],MATCH(Checklist48[[#This Row],[PIGUID]],PIs[GUID],0),8)),"")</f>
        <v>Exigence Mineure</v>
      </c>
      <c r="N219" s="22"/>
      <c r="O219" s="22"/>
      <c r="P219" s="63" t="str">
        <f>IF(Checklist48[[#This Row],[ifna]]="NA","",IF(Checklist48[[#This Row],[RelatedPQ]]=0,"",IF(Checklist48[[#This Row],[RelatedPQ]]="","",IF((INDEX(S2PQ_relational[],MATCH(Checklist48[[#This Row],[PIGUID&amp;NO]],S2PQ_relational[PIGUID &amp; "NO"],0),1))=Checklist48[[#This Row],[PIGUID]],"Non applicable",""))))</f>
        <v/>
      </c>
      <c r="Q219" s="63" t="str">
        <f>IF(Checklist48[[#This Row],[N/A]]="Non applicable",INDEX(S2PQ[[Questions de l’étape 2]:[Justification]],MATCH(Checklist48[[#This Row],[RelatedPQ]],S2PQ[S2PQGUID],0),3),"")</f>
        <v/>
      </c>
      <c r="R219" s="22"/>
    </row>
    <row r="220" spans="2:18" x14ac:dyDescent="0.25"/>
    <row r="221" spans="2:18" x14ac:dyDescent="0.25"/>
  </sheetData>
  <sheetProtection algorithmName="SHA-512" hashValue="lg+9eGT8/iac/UGkIpDuZ2Zlk503qJ138ndIcbnxHw0NQQBzCLWeboxF9OQLaXpmrLuebkBK5RlTI/VRY1B96A==" saltValue="cJp9aHfZe5S4rpve42/60A==" spinCount="100000" sheet="1" formatCells="0" formatColumns="0" formatRows="0" insertColumns="0" insertRows="0" insertHyperlinks="0" sort="0" autoFilter="0" pivotTables="0"/>
  <phoneticPr fontId="1" type="noConversion"/>
  <conditionalFormatting sqref="J2:J219">
    <cfRule type="expression" dxfId="2" priority="3">
      <formula>B2&lt;&gt;""</formula>
    </cfRule>
  </conditionalFormatting>
  <conditionalFormatting sqref="J1:O219">
    <cfRule type="expression" dxfId="1" priority="1">
      <formula>$P1="Not Applicable"</formula>
    </cfRule>
  </conditionalFormatting>
  <conditionalFormatting sqref="K2:K219">
    <cfRule type="expression" dxfId="0" priority="4">
      <formula>$D2=1</formula>
    </cfRule>
  </conditionalFormatting>
  <dataValidations disablePrompts="1" count="1">
    <dataValidation type="list" allowBlank="1" showDropDown="1" showInputMessage="1" showErrorMessage="1" sqref="N2:O219" xr:uid="{8F618F93-653E-46E7-9648-5E8320236F5B}">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&amp;L&amp;"Arial,Regular"&amp;8Code de réf. : liste de contrôle IFA Smart pour FO ; v6.0_Sep22 ; version française
&amp;A
Page &amp;P sur &amp;N&amp;R&amp;"Arial,Regular"&amp;8© GLOBALG.A.P. c/o FoodPLUS GmbH
Spichernstr. 55, 50672 Cologne, Germany 
&amp;K00A039www.globalgap.org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5" x14ac:dyDescent="0.25"/>
  <cols>
    <col min="1" max="1" width="17.5703125" bestFit="1" customWidth="1"/>
    <col min="2" max="2" width="118.7109375" bestFit="1" customWidth="1"/>
  </cols>
  <sheetData>
    <row r="1" spans="1:3" x14ac:dyDescent="0.25">
      <c r="A1" t="s">
        <v>2</v>
      </c>
      <c r="C1" t="s">
        <v>3</v>
      </c>
    </row>
    <row r="2" spans="1:3" x14ac:dyDescent="0.25">
      <c r="A2" s="15" t="s">
        <v>4</v>
      </c>
      <c r="B2" t="s">
        <v>5</v>
      </c>
      <c r="C2" t="s">
        <v>6</v>
      </c>
    </row>
    <row r="3" spans="1:3" x14ac:dyDescent="0.25">
      <c r="A3" s="15" t="s">
        <v>7</v>
      </c>
      <c r="B3" t="s">
        <v>8</v>
      </c>
      <c r="C3" t="s">
        <v>9</v>
      </c>
    </row>
    <row r="4" spans="1:3" x14ac:dyDescent="0.25">
      <c r="A4" s="15" t="s">
        <v>10</v>
      </c>
      <c r="B4" t="s">
        <v>11</v>
      </c>
    </row>
    <row r="5" spans="1:3" x14ac:dyDescent="0.25">
      <c r="A5" s="15" t="s">
        <v>12</v>
      </c>
    </row>
    <row r="6" spans="1:3" x14ac:dyDescent="0.25">
      <c r="A6">
        <v>1</v>
      </c>
      <c r="B6" t="s">
        <v>13</v>
      </c>
    </row>
    <row r="7" spans="1:3" x14ac:dyDescent="0.25">
      <c r="A7">
        <v>2</v>
      </c>
      <c r="B7" t="s">
        <v>14</v>
      </c>
    </row>
    <row r="8" spans="1:3" x14ac:dyDescent="0.25">
      <c r="A8">
        <v>3</v>
      </c>
      <c r="B8" t="s">
        <v>15</v>
      </c>
    </row>
    <row r="9" spans="1:3" x14ac:dyDescent="0.25">
      <c r="A9">
        <v>4</v>
      </c>
      <c r="B9" t="s">
        <v>16</v>
      </c>
    </row>
    <row r="10" spans="1:3" x14ac:dyDescent="0.25">
      <c r="A10">
        <v>5</v>
      </c>
      <c r="B10" t="s">
        <v>17</v>
      </c>
    </row>
    <row r="11" spans="1:3" x14ac:dyDescent="0.25">
      <c r="A11">
        <v>6</v>
      </c>
      <c r="B11" t="s">
        <v>18</v>
      </c>
    </row>
    <row r="12" spans="1:3" x14ac:dyDescent="0.25">
      <c r="A12">
        <v>7</v>
      </c>
      <c r="B12" t="s">
        <v>19</v>
      </c>
    </row>
    <row r="13" spans="1:3" x14ac:dyDescent="0.25">
      <c r="A13">
        <v>8</v>
      </c>
      <c r="B1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159"/>
  <sheetViews>
    <sheetView topLeftCell="A5" workbookViewId="0">
      <selection activeCell="H7" sqref="H7"/>
    </sheetView>
  </sheetViews>
  <sheetFormatPr defaultRowHeight="15" x14ac:dyDescent="0.25"/>
  <cols>
    <col min="3" max="3" width="10.7109375" bestFit="1" customWidth="1"/>
    <col min="4" max="4" width="9.28515625" bestFit="1" customWidth="1"/>
    <col min="6" max="6" width="26.5703125" bestFit="1" customWidth="1"/>
    <col min="9" max="9" width="8.85546875" customWidth="1"/>
    <col min="10" max="10" width="10" bestFit="1" customWidth="1"/>
    <col min="15" max="15" width="24.42578125" bestFit="1" customWidth="1"/>
    <col min="18" max="18" width="10.140625" bestFit="1" customWidth="1"/>
    <col min="19" max="19" width="23.85546875" bestFit="1" customWidth="1"/>
  </cols>
  <sheetData>
    <row r="1" spans="1:23" x14ac:dyDescent="0.25">
      <c r="A1" t="s">
        <v>21</v>
      </c>
      <c r="B1" t="s">
        <v>22</v>
      </c>
      <c r="C1" t="s">
        <v>23</v>
      </c>
      <c r="D1" t="s">
        <v>24</v>
      </c>
      <c r="E1" t="s">
        <v>25</v>
      </c>
      <c r="F1" t="s">
        <v>26</v>
      </c>
      <c r="G1" t="s">
        <v>27</v>
      </c>
      <c r="H1" t="s">
        <v>28</v>
      </c>
      <c r="I1" t="s">
        <v>29</v>
      </c>
      <c r="J1" t="s">
        <v>30</v>
      </c>
      <c r="K1" t="s">
        <v>31</v>
      </c>
      <c r="L1" t="s">
        <v>32</v>
      </c>
      <c r="M1" t="s">
        <v>33</v>
      </c>
      <c r="N1" t="s">
        <v>34</v>
      </c>
      <c r="O1" t="s">
        <v>35</v>
      </c>
      <c r="P1" t="s">
        <v>36</v>
      </c>
      <c r="Q1" t="s">
        <v>37</v>
      </c>
      <c r="R1" t="s">
        <v>38</v>
      </c>
      <c r="S1" t="s">
        <v>39</v>
      </c>
      <c r="T1" t="s">
        <v>40</v>
      </c>
      <c r="U1" t="s">
        <v>41</v>
      </c>
      <c r="V1" t="s">
        <v>42</v>
      </c>
      <c r="W1" t="s">
        <v>43</v>
      </c>
    </row>
    <row r="2" spans="1:23" x14ac:dyDescent="0.25">
      <c r="A2" t="s">
        <v>44</v>
      </c>
      <c r="C2" t="s">
        <v>45</v>
      </c>
      <c r="D2" t="s">
        <v>46</v>
      </c>
      <c r="E2" t="s">
        <v>47</v>
      </c>
      <c r="F2" t="s">
        <v>48</v>
      </c>
      <c r="G2" t="s">
        <v>49</v>
      </c>
      <c r="H2" t="s">
        <v>50</v>
      </c>
      <c r="I2" t="str">
        <f>INDEX(Level[Level],MATCH(PIs[[#This Row],[L]],Level[GUID],0),1)</f>
        <v>Recom.</v>
      </c>
      <c r="N2" t="s">
        <v>51</v>
      </c>
      <c r="O2" t="str">
        <f>INDEX(allsections[[S]:[Order]],MATCH(PIs[[#This Row],[SGUID]],allsections[SGUID],0),1)</f>
        <v>FO 04 SOLS, NUTRITION DES PLANTES ET ENGRAIS</v>
      </c>
      <c r="P2" t="str">
        <f>INDEX(allsections[[S]:[Order]],MATCH(PIs[[#This Row],[SGUID]],allsections[SGUID],0),2)</f>
        <v>-</v>
      </c>
      <c r="Q2">
        <f>INDEX(allsections[[S]:[Order]],MATCH(PIs[[#This Row],[SGUID]],allsections[SGUID],0),3)</f>
        <v>4</v>
      </c>
      <c r="R2" t="s">
        <v>52</v>
      </c>
      <c r="S2" t="str">
        <f>INDEX(allsections[[S]:[Order]],MATCH(PIs[[#This Row],[SSGUID]],allsections[SGUID],0),1)</f>
        <v>FO 04.02 Fumigation des sols</v>
      </c>
      <c r="T2" t="str">
        <f>INDEX(allsections[[S]:[Order]],MATCH(PIs[[#This Row],[SSGUID]],allsections[SGUID],0),2)</f>
        <v>-</v>
      </c>
      <c r="U2" t="str">
        <f>INDEX(S2PQ_relational[],MATCH(PIs[[#This Row],[GUID]],S2PQ_relational[PIGUID],0),2)</f>
        <v>7o0xBDTKxcKpHsZRwunVdc</v>
      </c>
      <c r="V2" t="b">
        <v>0</v>
      </c>
      <c r="W2" t="b">
        <v>0</v>
      </c>
    </row>
    <row r="3" spans="1:23" x14ac:dyDescent="0.25">
      <c r="A3" t="s">
        <v>53</v>
      </c>
      <c r="C3" t="s">
        <v>54</v>
      </c>
      <c r="D3" t="s">
        <v>55</v>
      </c>
      <c r="E3" t="s">
        <v>56</v>
      </c>
      <c r="F3" t="s">
        <v>57</v>
      </c>
      <c r="G3" t="s">
        <v>58</v>
      </c>
      <c r="H3" t="s">
        <v>59</v>
      </c>
      <c r="I3" t="str">
        <f>INDEX(Level[Level],MATCH(PIs[[#This Row],[L]],Level[GUID],0),1)</f>
        <v>Exigence Mineure</v>
      </c>
      <c r="N3" t="s">
        <v>60</v>
      </c>
      <c r="O3" t="str">
        <f>INDEX(allsections[[S]:[Order]],MATCH(PIs[[#This Row],[SGUID]],allsections[SGUID],0),1)</f>
        <v>FO 09 GESTION DES DÉCHETS</v>
      </c>
      <c r="P3" t="str">
        <f>INDEX(allsections[[S]:[Order]],MATCH(PIs[[#This Row],[SGUID]],allsections[SGUID],0),2)</f>
        <v>-</v>
      </c>
      <c r="Q3">
        <f>INDEX(allsections[[S]:[Order]],MATCH(PIs[[#This Row],[SGUID]],allsections[SGUID],0),3)</f>
        <v>9</v>
      </c>
      <c r="R3" t="s">
        <v>61</v>
      </c>
      <c r="S3" t="str">
        <f>INDEX(allsections[[S]:[Order]],MATCH(PIs[[#This Row],[SSGUID]],allsections[SGUID],0),1)</f>
        <v>-</v>
      </c>
      <c r="T3" t="str">
        <f>INDEX(allsections[[S]:[Order]],MATCH(PIs[[#This Row],[SSGUID]],allsections[SGUID],0),2)</f>
        <v>-</v>
      </c>
      <c r="U3">
        <f>INDEX(S2PQ_relational[],MATCH(PIs[[#This Row],[GUID]],S2PQ_relational[PIGUID],0),2)</f>
        <v>0</v>
      </c>
      <c r="V3" t="b">
        <v>0</v>
      </c>
      <c r="W3" t="b">
        <v>0</v>
      </c>
    </row>
    <row r="4" spans="1:23" x14ac:dyDescent="0.25">
      <c r="A4" t="s">
        <v>62</v>
      </c>
      <c r="C4" t="s">
        <v>63</v>
      </c>
      <c r="D4" t="s">
        <v>64</v>
      </c>
      <c r="E4" t="s">
        <v>65</v>
      </c>
      <c r="F4" t="s">
        <v>66</v>
      </c>
      <c r="G4" t="s">
        <v>67</v>
      </c>
      <c r="H4" t="s">
        <v>68</v>
      </c>
      <c r="I4" t="str">
        <f>INDEX(Level[Level],MATCH(PIs[[#This Row],[L]],Level[GUID],0),1)</f>
        <v>Exigence Majeure</v>
      </c>
      <c r="N4" t="s">
        <v>69</v>
      </c>
      <c r="O4" t="str">
        <f>INDEX(allsections[[S]:[Order]],MATCH(PIs[[#This Row],[SGUID]],allsections[SGUID],0),1)</f>
        <v xml:space="preserve">FO 01 GESTION </v>
      </c>
      <c r="P4" t="str">
        <f>INDEX(allsections[[S]:[Order]],MATCH(PIs[[#This Row],[SGUID]],allsections[SGUID],0),2)</f>
        <v>-</v>
      </c>
      <c r="Q4">
        <f>INDEX(allsections[[S]:[Order]],MATCH(PIs[[#This Row],[SGUID]],allsections[SGUID],0),3)</f>
        <v>1</v>
      </c>
      <c r="R4" t="s">
        <v>70</v>
      </c>
      <c r="S4" t="str">
        <f>INDEX(allsections[[S]:[Order]],MATCH(PIs[[#This Row],[SSGUID]],allsections[SGUID],0),1)</f>
        <v>FO 01.01 Historique du site</v>
      </c>
      <c r="T4" t="str">
        <f>INDEX(allsections[[S]:[Order]],MATCH(PIs[[#This Row],[SSGUID]],allsections[SGUID],0),2)</f>
        <v>-</v>
      </c>
      <c r="U4">
        <f>INDEX(S2PQ_relational[],MATCH(PIs[[#This Row],[GUID]],S2PQ_relational[PIGUID],0),2)</f>
        <v>0</v>
      </c>
      <c r="V4" t="b">
        <v>0</v>
      </c>
      <c r="W4" t="b">
        <v>0</v>
      </c>
    </row>
    <row r="5" spans="1:23" ht="409.5" x14ac:dyDescent="0.25">
      <c r="A5" t="s">
        <v>71</v>
      </c>
      <c r="C5" t="s">
        <v>72</v>
      </c>
      <c r="D5" t="s">
        <v>73</v>
      </c>
      <c r="E5" t="s">
        <v>74</v>
      </c>
      <c r="F5" t="s">
        <v>75</v>
      </c>
      <c r="G5" s="19" t="s">
        <v>76</v>
      </c>
      <c r="H5" t="s">
        <v>68</v>
      </c>
      <c r="I5" t="str">
        <f>INDEX(Level[Level],MATCH(PIs[[#This Row],[L]],Level[GUID],0),1)</f>
        <v>Exigence Majeure</v>
      </c>
      <c r="N5" t="s">
        <v>60</v>
      </c>
      <c r="O5" t="str">
        <f>INDEX(allsections[[S]:[Order]],MATCH(PIs[[#This Row],[SGUID]],allsections[SGUID],0),1)</f>
        <v>FO 09 GESTION DES DÉCHETS</v>
      </c>
      <c r="P5" t="str">
        <f>INDEX(allsections[[S]:[Order]],MATCH(PIs[[#This Row],[SGUID]],allsections[SGUID],0),2)</f>
        <v>-</v>
      </c>
      <c r="Q5">
        <f>INDEX(allsections[[S]:[Order]],MATCH(PIs[[#This Row],[SGUID]],allsections[SGUID],0),3)</f>
        <v>9</v>
      </c>
      <c r="R5" t="s">
        <v>61</v>
      </c>
      <c r="S5" t="str">
        <f>INDEX(allsections[[S]:[Order]],MATCH(PIs[[#This Row],[SSGUID]],allsections[SGUID],0),1)</f>
        <v>-</v>
      </c>
      <c r="T5" t="str">
        <f>INDEX(allsections[[S]:[Order]],MATCH(PIs[[#This Row],[SSGUID]],allsections[SGUID],0),2)</f>
        <v>-</v>
      </c>
      <c r="U5">
        <f>INDEX(S2PQ_relational[],MATCH(PIs[[#This Row],[GUID]],S2PQ_relational[PIGUID],0),2)</f>
        <v>0</v>
      </c>
      <c r="V5" t="b">
        <v>0</v>
      </c>
      <c r="W5" t="b">
        <v>0</v>
      </c>
    </row>
    <row r="6" spans="1:23" ht="409.5" x14ac:dyDescent="0.25">
      <c r="A6" t="s">
        <v>77</v>
      </c>
      <c r="C6" t="s">
        <v>78</v>
      </c>
      <c r="D6" t="s">
        <v>79</v>
      </c>
      <c r="E6" t="s">
        <v>80</v>
      </c>
      <c r="F6" t="s">
        <v>81</v>
      </c>
      <c r="G6" s="19" t="s">
        <v>82</v>
      </c>
      <c r="H6" t="s">
        <v>68</v>
      </c>
      <c r="I6" t="str">
        <f>INDEX(Level[Level],MATCH(PIs[[#This Row],[L]],Level[GUID],0),1)</f>
        <v>Exigence Majeure</v>
      </c>
      <c r="N6" t="s">
        <v>83</v>
      </c>
      <c r="O6" t="str">
        <f>INDEX(allsections[[S]:[Order]],MATCH(PIs[[#This Row],[SGUID]],allsections[SGUID],0),1)</f>
        <v>FO 03 PLANTS ET SEMENCES</v>
      </c>
      <c r="P6" t="str">
        <f>INDEX(allsections[[S]:[Order]],MATCH(PIs[[#This Row],[SGUID]],allsections[SGUID],0),2)</f>
        <v>-</v>
      </c>
      <c r="Q6">
        <f>INDEX(allsections[[S]:[Order]],MATCH(PIs[[#This Row],[SGUID]],allsections[SGUID],0),3)</f>
        <v>3</v>
      </c>
      <c r="R6" t="s">
        <v>84</v>
      </c>
      <c r="S6" t="str">
        <f>INDEX(allsections[[S]:[Order]],MATCH(PIs[[#This Row],[SSGUID]],allsections[SGUID],0),1)</f>
        <v>FO 03.01 Plants et semences</v>
      </c>
      <c r="T6" t="str">
        <f>INDEX(allsections[[S]:[Order]],MATCH(PIs[[#This Row],[SSGUID]],allsections[SGUID],0),2)</f>
        <v>-</v>
      </c>
      <c r="U6">
        <f>INDEX(S2PQ_relational[],MATCH(PIs[[#This Row],[GUID]],S2PQ_relational[PIGUID],0),2)</f>
        <v>0</v>
      </c>
      <c r="V6" t="b">
        <v>0</v>
      </c>
      <c r="W6" t="b">
        <v>0</v>
      </c>
    </row>
    <row r="7" spans="1:23" ht="409.5" x14ac:dyDescent="0.25">
      <c r="A7" t="s">
        <v>85</v>
      </c>
      <c r="C7" t="s">
        <v>86</v>
      </c>
      <c r="D7" t="s">
        <v>87</v>
      </c>
      <c r="E7" t="s">
        <v>88</v>
      </c>
      <c r="F7" t="s">
        <v>89</v>
      </c>
      <c r="G7" s="19" t="s">
        <v>90</v>
      </c>
      <c r="H7" t="s">
        <v>68</v>
      </c>
      <c r="I7" t="str">
        <f>INDEX(Level[Level],MATCH(PIs[[#This Row],[L]],Level[GUID],0),1)</f>
        <v>Exigence Majeure</v>
      </c>
      <c r="N7" t="s">
        <v>69</v>
      </c>
      <c r="O7" t="str">
        <f>INDEX(allsections[[S]:[Order]],MATCH(PIs[[#This Row],[SGUID]],allsections[SGUID],0),1)</f>
        <v xml:space="preserve">FO 01 GESTION </v>
      </c>
      <c r="P7" t="str">
        <f>INDEX(allsections[[S]:[Order]],MATCH(PIs[[#This Row],[SGUID]],allsections[SGUID],0),2)</f>
        <v>-</v>
      </c>
      <c r="Q7">
        <f>INDEX(allsections[[S]:[Order]],MATCH(PIs[[#This Row],[SGUID]],allsections[SGUID],0),3)</f>
        <v>1</v>
      </c>
      <c r="R7" t="s">
        <v>70</v>
      </c>
      <c r="S7" t="str">
        <f>INDEX(allsections[[S]:[Order]],MATCH(PIs[[#This Row],[SSGUID]],allsections[SGUID],0),1)</f>
        <v>FO 01.01 Historique du site</v>
      </c>
      <c r="T7" t="str">
        <f>INDEX(allsections[[S]:[Order]],MATCH(PIs[[#This Row],[SSGUID]],allsections[SGUID],0),2)</f>
        <v>-</v>
      </c>
      <c r="U7">
        <f>INDEX(S2PQ_relational[],MATCH(PIs[[#This Row],[GUID]],S2PQ_relational[PIGUID],0),2)</f>
        <v>0</v>
      </c>
      <c r="V7" t="b">
        <v>0</v>
      </c>
      <c r="W7" t="b">
        <v>0</v>
      </c>
    </row>
    <row r="8" spans="1:23" ht="409.5" x14ac:dyDescent="0.25">
      <c r="A8" t="s">
        <v>91</v>
      </c>
      <c r="C8" t="s">
        <v>92</v>
      </c>
      <c r="D8" t="s">
        <v>93</v>
      </c>
      <c r="E8" t="s">
        <v>94</v>
      </c>
      <c r="F8" t="s">
        <v>95</v>
      </c>
      <c r="G8" s="19" t="s">
        <v>96</v>
      </c>
      <c r="H8" t="s">
        <v>68</v>
      </c>
      <c r="I8" t="str">
        <f>INDEX(Level[Level],MATCH(PIs[[#This Row],[L]],Level[GUID],0),1)</f>
        <v>Exigence Majeure</v>
      </c>
      <c r="N8" t="s">
        <v>97</v>
      </c>
      <c r="O8" t="str">
        <f>INDEX(allsections[[S]:[Order]],MATCH(PIs[[#This Row],[SGUID]],allsections[SGUID],0),1)</f>
        <v>FO 02 TRAÇABILITÉ</v>
      </c>
      <c r="P8" t="str">
        <f>INDEX(allsections[[S]:[Order]],MATCH(PIs[[#This Row],[SGUID]],allsections[SGUID],0),2)</f>
        <v>-</v>
      </c>
      <c r="Q8">
        <f>INDEX(allsections[[S]:[Order]],MATCH(PIs[[#This Row],[SGUID]],allsections[SGUID],0),3)</f>
        <v>2</v>
      </c>
      <c r="R8" t="s">
        <v>98</v>
      </c>
      <c r="S8" t="str">
        <f>INDEX(allsections[[S]:[Order]],MATCH(PIs[[#This Row],[SSGUID]],allsections[SGUID],0),1)</f>
        <v>FO 02.05 Utilisation du logo</v>
      </c>
      <c r="T8" t="str">
        <f>INDEX(allsections[[S]:[Order]],MATCH(PIs[[#This Row],[SSGUID]],allsections[SGUID],0),2)</f>
        <v>-</v>
      </c>
      <c r="U8">
        <f>INDEX(S2PQ_relational[],MATCH(PIs[[#This Row],[GUID]],S2PQ_relational[PIGUID],0),2)</f>
        <v>0</v>
      </c>
      <c r="V8" t="b">
        <v>0</v>
      </c>
      <c r="W8" t="b">
        <v>0</v>
      </c>
    </row>
    <row r="9" spans="1:23" x14ac:dyDescent="0.25">
      <c r="A9" t="s">
        <v>99</v>
      </c>
      <c r="C9" t="s">
        <v>100</v>
      </c>
      <c r="D9" t="s">
        <v>101</v>
      </c>
      <c r="E9" t="s">
        <v>102</v>
      </c>
      <c r="F9" t="s">
        <v>103</v>
      </c>
      <c r="G9" t="s">
        <v>104</v>
      </c>
      <c r="H9" t="s">
        <v>59</v>
      </c>
      <c r="I9" t="str">
        <f>INDEX(Level[Level],MATCH(PIs[[#This Row],[L]],Level[GUID],0),1)</f>
        <v>Exigence Mineure</v>
      </c>
      <c r="N9" t="s">
        <v>60</v>
      </c>
      <c r="O9" t="str">
        <f>INDEX(allsections[[S]:[Order]],MATCH(PIs[[#This Row],[SGUID]],allsections[SGUID],0),1)</f>
        <v>FO 09 GESTION DES DÉCHETS</v>
      </c>
      <c r="P9" t="str">
        <f>INDEX(allsections[[S]:[Order]],MATCH(PIs[[#This Row],[SGUID]],allsections[SGUID],0),2)</f>
        <v>-</v>
      </c>
      <c r="Q9">
        <f>INDEX(allsections[[S]:[Order]],MATCH(PIs[[#This Row],[SGUID]],allsections[SGUID],0),3)</f>
        <v>9</v>
      </c>
      <c r="R9" t="s">
        <v>61</v>
      </c>
      <c r="S9" t="str">
        <f>INDEX(allsections[[S]:[Order]],MATCH(PIs[[#This Row],[SSGUID]],allsections[SGUID],0),1)</f>
        <v>-</v>
      </c>
      <c r="T9" t="str">
        <f>INDEX(allsections[[S]:[Order]],MATCH(PIs[[#This Row],[SSGUID]],allsections[SGUID],0),2)</f>
        <v>-</v>
      </c>
      <c r="U9">
        <f>INDEX(S2PQ_relational[],MATCH(PIs[[#This Row],[GUID]],S2PQ_relational[PIGUID],0),2)</f>
        <v>0</v>
      </c>
      <c r="V9" t="b">
        <v>0</v>
      </c>
      <c r="W9" t="b">
        <v>0</v>
      </c>
    </row>
    <row r="10" spans="1:23" ht="409.5" x14ac:dyDescent="0.25">
      <c r="A10" t="s">
        <v>105</v>
      </c>
      <c r="C10" t="s">
        <v>106</v>
      </c>
      <c r="D10" t="s">
        <v>107</v>
      </c>
      <c r="E10" t="s">
        <v>108</v>
      </c>
      <c r="F10" t="s">
        <v>109</v>
      </c>
      <c r="G10" s="19" t="s">
        <v>110</v>
      </c>
      <c r="H10" t="s">
        <v>68</v>
      </c>
      <c r="I10" t="str">
        <f>INDEX(Level[Level],MATCH(PIs[[#This Row],[L]],Level[GUID],0),1)</f>
        <v>Exigence Majeure</v>
      </c>
      <c r="N10" t="s">
        <v>60</v>
      </c>
      <c r="O10" t="str">
        <f>INDEX(allsections[[S]:[Order]],MATCH(PIs[[#This Row],[SGUID]],allsections[SGUID],0),1)</f>
        <v>FO 09 GESTION DES DÉCHETS</v>
      </c>
      <c r="P10" t="str">
        <f>INDEX(allsections[[S]:[Order]],MATCH(PIs[[#This Row],[SGUID]],allsections[SGUID],0),2)</f>
        <v>-</v>
      </c>
      <c r="Q10">
        <f>INDEX(allsections[[S]:[Order]],MATCH(PIs[[#This Row],[SGUID]],allsections[SGUID],0),3)</f>
        <v>9</v>
      </c>
      <c r="R10" t="s">
        <v>61</v>
      </c>
      <c r="S10" t="str">
        <f>INDEX(allsections[[S]:[Order]],MATCH(PIs[[#This Row],[SSGUID]],allsections[SGUID],0),1)</f>
        <v>-</v>
      </c>
      <c r="T10" t="str">
        <f>INDEX(allsections[[S]:[Order]],MATCH(PIs[[#This Row],[SSGUID]],allsections[SGUID],0),2)</f>
        <v>-</v>
      </c>
      <c r="U10">
        <f>INDEX(S2PQ_relational[],MATCH(PIs[[#This Row],[GUID]],S2PQ_relational[PIGUID],0),2)</f>
        <v>0</v>
      </c>
      <c r="V10" t="b">
        <v>0</v>
      </c>
      <c r="W10" t="b">
        <v>0</v>
      </c>
    </row>
    <row r="11" spans="1:23" ht="409.5" x14ac:dyDescent="0.25">
      <c r="A11" t="s">
        <v>111</v>
      </c>
      <c r="C11" t="s">
        <v>112</v>
      </c>
      <c r="D11" t="s">
        <v>113</v>
      </c>
      <c r="E11" t="s">
        <v>114</v>
      </c>
      <c r="F11" t="s">
        <v>115</v>
      </c>
      <c r="G11" s="19" t="s">
        <v>116</v>
      </c>
      <c r="H11" t="s">
        <v>68</v>
      </c>
      <c r="I11" t="str">
        <f>INDEX(Level[Level],MATCH(PIs[[#This Row],[L]],Level[GUID],0),1)</f>
        <v>Exigence Majeure</v>
      </c>
      <c r="N11" t="s">
        <v>83</v>
      </c>
      <c r="O11" t="str">
        <f>INDEX(allsections[[S]:[Order]],MATCH(PIs[[#This Row],[SGUID]],allsections[SGUID],0),1)</f>
        <v>FO 03 PLANTS ET SEMENCES</v>
      </c>
      <c r="P11" t="str">
        <f>INDEX(allsections[[S]:[Order]],MATCH(PIs[[#This Row],[SGUID]],allsections[SGUID],0),2)</f>
        <v>-</v>
      </c>
      <c r="Q11">
        <f>INDEX(allsections[[S]:[Order]],MATCH(PIs[[#This Row],[SGUID]],allsections[SGUID],0),3)</f>
        <v>3</v>
      </c>
      <c r="R11" t="s">
        <v>84</v>
      </c>
      <c r="S11" t="str">
        <f>INDEX(allsections[[S]:[Order]],MATCH(PIs[[#This Row],[SSGUID]],allsections[SGUID],0),1)</f>
        <v>FO 03.01 Plants et semences</v>
      </c>
      <c r="T11" t="str">
        <f>INDEX(allsections[[S]:[Order]],MATCH(PIs[[#This Row],[SSGUID]],allsections[SGUID],0),2)</f>
        <v>-</v>
      </c>
      <c r="U11">
        <f>INDEX(S2PQ_relational[],MATCH(PIs[[#This Row],[GUID]],S2PQ_relational[PIGUID],0),2)</f>
        <v>0</v>
      </c>
      <c r="V11" t="b">
        <v>0</v>
      </c>
      <c r="W11" t="b">
        <v>0</v>
      </c>
    </row>
    <row r="12" spans="1:23" x14ac:dyDescent="0.25">
      <c r="A12" t="s">
        <v>117</v>
      </c>
      <c r="C12" t="s">
        <v>118</v>
      </c>
      <c r="D12" t="s">
        <v>119</v>
      </c>
      <c r="E12" t="s">
        <v>120</v>
      </c>
      <c r="F12" t="s">
        <v>121</v>
      </c>
      <c r="G12" t="s">
        <v>122</v>
      </c>
      <c r="H12" t="s">
        <v>59</v>
      </c>
      <c r="I12" t="str">
        <f>INDEX(Level[Level],MATCH(PIs[[#This Row],[L]],Level[GUID],0),1)</f>
        <v>Exigence Mineure</v>
      </c>
      <c r="N12" t="s">
        <v>60</v>
      </c>
      <c r="O12" t="str">
        <f>INDEX(allsections[[S]:[Order]],MATCH(PIs[[#This Row],[SGUID]],allsections[SGUID],0),1)</f>
        <v>FO 09 GESTION DES DÉCHETS</v>
      </c>
      <c r="P12" t="str">
        <f>INDEX(allsections[[S]:[Order]],MATCH(PIs[[#This Row],[SGUID]],allsections[SGUID],0),2)</f>
        <v>-</v>
      </c>
      <c r="Q12">
        <f>INDEX(allsections[[S]:[Order]],MATCH(PIs[[#This Row],[SGUID]],allsections[SGUID],0),3)</f>
        <v>9</v>
      </c>
      <c r="R12" t="s">
        <v>61</v>
      </c>
      <c r="S12" t="str">
        <f>INDEX(allsections[[S]:[Order]],MATCH(PIs[[#This Row],[SSGUID]],allsections[SGUID],0),1)</f>
        <v>-</v>
      </c>
      <c r="T12" t="str">
        <f>INDEX(allsections[[S]:[Order]],MATCH(PIs[[#This Row],[SSGUID]],allsections[SGUID],0),2)</f>
        <v>-</v>
      </c>
      <c r="U12">
        <f>INDEX(S2PQ_relational[],MATCH(PIs[[#This Row],[GUID]],S2PQ_relational[PIGUID],0),2)</f>
        <v>0</v>
      </c>
      <c r="V12" t="b">
        <v>0</v>
      </c>
      <c r="W12" t="b">
        <v>0</v>
      </c>
    </row>
    <row r="13" spans="1:23" ht="409.5" x14ac:dyDescent="0.25">
      <c r="A13" t="s">
        <v>123</v>
      </c>
      <c r="C13" t="s">
        <v>124</v>
      </c>
      <c r="D13" t="s">
        <v>125</v>
      </c>
      <c r="E13" t="s">
        <v>126</v>
      </c>
      <c r="F13" t="s">
        <v>127</v>
      </c>
      <c r="G13" s="19" t="s">
        <v>128</v>
      </c>
      <c r="H13" t="s">
        <v>59</v>
      </c>
      <c r="I13" t="str">
        <f>INDEX(Level[Level],MATCH(PIs[[#This Row],[L]],Level[GUID],0),1)</f>
        <v>Exigence Mineure</v>
      </c>
      <c r="N13" t="s">
        <v>83</v>
      </c>
      <c r="O13" t="str">
        <f>INDEX(allsections[[S]:[Order]],MATCH(PIs[[#This Row],[SGUID]],allsections[SGUID],0),1)</f>
        <v>FO 03 PLANTS ET SEMENCES</v>
      </c>
      <c r="P13" t="str">
        <f>INDEX(allsections[[S]:[Order]],MATCH(PIs[[#This Row],[SGUID]],allsections[SGUID],0),2)</f>
        <v>-</v>
      </c>
      <c r="Q13">
        <f>INDEX(allsections[[S]:[Order]],MATCH(PIs[[#This Row],[SGUID]],allsections[SGUID],0),3)</f>
        <v>3</v>
      </c>
      <c r="R13" t="s">
        <v>84</v>
      </c>
      <c r="S13" t="str">
        <f>INDEX(allsections[[S]:[Order]],MATCH(PIs[[#This Row],[SSGUID]],allsections[SGUID],0),1)</f>
        <v>FO 03.01 Plants et semences</v>
      </c>
      <c r="T13" t="str">
        <f>INDEX(allsections[[S]:[Order]],MATCH(PIs[[#This Row],[SSGUID]],allsections[SGUID],0),2)</f>
        <v>-</v>
      </c>
      <c r="U13" t="str">
        <f>INDEX(S2PQ_relational[],MATCH(PIs[[#This Row],[GUID]],S2PQ_relational[PIGUID],0),2)</f>
        <v>1DKo9zqfflOcZsDUt4F8bK</v>
      </c>
      <c r="V13" t="b">
        <v>0</v>
      </c>
      <c r="W13" t="b">
        <v>0</v>
      </c>
    </row>
    <row r="14" spans="1:23" x14ac:dyDescent="0.25">
      <c r="A14" t="s">
        <v>129</v>
      </c>
      <c r="C14" t="s">
        <v>130</v>
      </c>
      <c r="D14" t="s">
        <v>131</v>
      </c>
      <c r="E14" t="s">
        <v>132</v>
      </c>
      <c r="F14" t="s">
        <v>133</v>
      </c>
      <c r="G14" t="s">
        <v>134</v>
      </c>
      <c r="H14" t="s">
        <v>59</v>
      </c>
      <c r="I14" t="str">
        <f>INDEX(Level[Level],MATCH(PIs[[#This Row],[L]],Level[GUID],0),1)</f>
        <v>Exigence Mineure</v>
      </c>
      <c r="N14" t="s">
        <v>135</v>
      </c>
      <c r="O14" t="str">
        <f>INDEX(allsections[[S]:[Order]],MATCH(PIs[[#This Row],[SGUID]],allsections[SGUID],0),1)</f>
        <v>FO 07 LES PRODUITS PHYTOPHARMACEUTIQUES</v>
      </c>
      <c r="P14" t="str">
        <f>INDEX(allsections[[S]:[Order]],MATCH(PIs[[#This Row],[SGUID]],allsections[SGUID],0),2)</f>
        <v>-</v>
      </c>
      <c r="Q14">
        <f>INDEX(allsections[[S]:[Order]],MATCH(PIs[[#This Row],[SGUID]],allsections[SGUID],0),3)</f>
        <v>7</v>
      </c>
      <c r="R14" t="s">
        <v>136</v>
      </c>
      <c r="S14" t="str">
        <f>INDEX(allsections[[S]:[Order]],MATCH(PIs[[#This Row],[SSGUID]],allsections[SGUID],0),1)</f>
        <v>FO 07.06 Conteneurs de produits phytopharmaceutiques vides</v>
      </c>
      <c r="T14" t="str">
        <f>INDEX(allsections[[S]:[Order]],MATCH(PIs[[#This Row],[SSGUID]],allsections[SGUID],0),2)</f>
        <v>-</v>
      </c>
      <c r="U14" t="str">
        <f>INDEX(S2PQ_relational[],MATCH(PIs[[#This Row],[GUID]],S2PQ_relational[PIGUID],0),2)</f>
        <v>78wVA7YnBFnvaegzh1b0Ty</v>
      </c>
      <c r="V14" t="b">
        <v>0</v>
      </c>
      <c r="W14" t="b">
        <v>0</v>
      </c>
    </row>
    <row r="15" spans="1:23" x14ac:dyDescent="0.25">
      <c r="A15" t="s">
        <v>137</v>
      </c>
      <c r="C15" t="s">
        <v>138</v>
      </c>
      <c r="D15" t="s">
        <v>139</v>
      </c>
      <c r="E15" t="s">
        <v>140</v>
      </c>
      <c r="F15" t="s">
        <v>141</v>
      </c>
      <c r="G15" t="s">
        <v>142</v>
      </c>
      <c r="H15" t="s">
        <v>59</v>
      </c>
      <c r="I15" t="str">
        <f>INDEX(Level[Level],MATCH(PIs[[#This Row],[L]],Level[GUID],0),1)</f>
        <v>Exigence Mineure</v>
      </c>
      <c r="N15" t="s">
        <v>135</v>
      </c>
      <c r="O15" t="str">
        <f>INDEX(allsections[[S]:[Order]],MATCH(PIs[[#This Row],[SGUID]],allsections[SGUID],0),1)</f>
        <v>FO 07 LES PRODUITS PHYTOPHARMACEUTIQUES</v>
      </c>
      <c r="P15" t="str">
        <f>INDEX(allsections[[S]:[Order]],MATCH(PIs[[#This Row],[SGUID]],allsections[SGUID],0),2)</f>
        <v>-</v>
      </c>
      <c r="Q15">
        <f>INDEX(allsections[[S]:[Order]],MATCH(PIs[[#This Row],[SGUID]],allsections[SGUID],0),3)</f>
        <v>7</v>
      </c>
      <c r="R15" t="s">
        <v>136</v>
      </c>
      <c r="S15" t="str">
        <f>INDEX(allsections[[S]:[Order]],MATCH(PIs[[#This Row],[SSGUID]],allsections[SGUID],0),1)</f>
        <v>FO 07.06 Conteneurs de produits phytopharmaceutiques vides</v>
      </c>
      <c r="T15" t="str">
        <f>INDEX(allsections[[S]:[Order]],MATCH(PIs[[#This Row],[SSGUID]],allsections[SGUID],0),2)</f>
        <v>-</v>
      </c>
      <c r="U15" t="str">
        <f>INDEX(S2PQ_relational[],MATCH(PIs[[#This Row],[GUID]],S2PQ_relational[PIGUID],0),2)</f>
        <v>78wVA7YnBFnvaegzh1b0Ty</v>
      </c>
      <c r="V15" t="b">
        <v>0</v>
      </c>
      <c r="W15" t="b">
        <v>0</v>
      </c>
    </row>
    <row r="16" spans="1:23" x14ac:dyDescent="0.25">
      <c r="A16" t="s">
        <v>143</v>
      </c>
      <c r="C16" t="s">
        <v>144</v>
      </c>
      <c r="D16" t="s">
        <v>145</v>
      </c>
      <c r="E16" t="s">
        <v>146</v>
      </c>
      <c r="F16" t="s">
        <v>147</v>
      </c>
      <c r="G16" t="s">
        <v>148</v>
      </c>
      <c r="H16" t="s">
        <v>59</v>
      </c>
      <c r="I16" t="str">
        <f>INDEX(Level[Level],MATCH(PIs[[#This Row],[L]],Level[GUID],0),1)</f>
        <v>Exigence Mineure</v>
      </c>
      <c r="N16" t="s">
        <v>135</v>
      </c>
      <c r="O16" t="str">
        <f>INDEX(allsections[[S]:[Order]],MATCH(PIs[[#This Row],[SGUID]],allsections[SGUID],0),1)</f>
        <v>FO 07 LES PRODUITS PHYTOPHARMACEUTIQUES</v>
      </c>
      <c r="P16" t="str">
        <f>INDEX(allsections[[S]:[Order]],MATCH(PIs[[#This Row],[SGUID]],allsections[SGUID],0),2)</f>
        <v>-</v>
      </c>
      <c r="Q16">
        <f>INDEX(allsections[[S]:[Order]],MATCH(PIs[[#This Row],[SGUID]],allsections[SGUID],0),3)</f>
        <v>7</v>
      </c>
      <c r="R16" t="s">
        <v>149</v>
      </c>
      <c r="S16" t="str">
        <f>INDEX(allsections[[S]:[Order]],MATCH(PIs[[#This Row],[SSGUID]],allsections[SGUID],0),1)</f>
        <v>FO 07.03 Élimination du surplus de mélange préparé pour l’application</v>
      </c>
      <c r="T16" t="str">
        <f>INDEX(allsections[[S]:[Order]],MATCH(PIs[[#This Row],[SSGUID]],allsections[SGUID],0),2)</f>
        <v>-</v>
      </c>
      <c r="U16" t="str">
        <f>INDEX(S2PQ_relational[],MATCH(PIs[[#This Row],[GUID]],S2PQ_relational[PIGUID],0),2)</f>
        <v>78wVA7YnBFnvaegzh1b0Ty</v>
      </c>
      <c r="V16" t="b">
        <v>0</v>
      </c>
      <c r="W16" t="b">
        <v>0</v>
      </c>
    </row>
    <row r="17" spans="1:23" ht="409.5" x14ac:dyDescent="0.25">
      <c r="A17" t="s">
        <v>150</v>
      </c>
      <c r="C17" t="s">
        <v>151</v>
      </c>
      <c r="D17" t="s">
        <v>152</v>
      </c>
      <c r="E17" t="s">
        <v>153</v>
      </c>
      <c r="F17" t="s">
        <v>154</v>
      </c>
      <c r="G17" s="19" t="s">
        <v>155</v>
      </c>
      <c r="H17" t="s">
        <v>59</v>
      </c>
      <c r="I17" t="str">
        <f>INDEX(Level[Level],MATCH(PIs[[#This Row],[L]],Level[GUID],0),1)</f>
        <v>Exigence Mineure</v>
      </c>
      <c r="N17" t="s">
        <v>135</v>
      </c>
      <c r="O17" t="str">
        <f>INDEX(allsections[[S]:[Order]],MATCH(PIs[[#This Row],[SGUID]],allsections[SGUID],0),1)</f>
        <v>FO 07 LES PRODUITS PHYTOPHARMACEUTIQUES</v>
      </c>
      <c r="P17" t="str">
        <f>INDEX(allsections[[S]:[Order]],MATCH(PIs[[#This Row],[SGUID]],allsections[SGUID],0),2)</f>
        <v>-</v>
      </c>
      <c r="Q17">
        <f>INDEX(allsections[[S]:[Order]],MATCH(PIs[[#This Row],[SGUID]],allsections[SGUID],0),3)</f>
        <v>7</v>
      </c>
      <c r="R17" t="s">
        <v>156</v>
      </c>
      <c r="S17" t="str">
        <f>INDEX(allsections[[S]:[Order]],MATCH(PIs[[#This Row],[SSGUID]],allsections[SGUID],0),1)</f>
        <v>FO 07.09 Équipements</v>
      </c>
      <c r="T17" t="str">
        <f>INDEX(allsections[[S]:[Order]],MATCH(PIs[[#This Row],[SSGUID]],allsections[SGUID],0),2)</f>
        <v>-</v>
      </c>
      <c r="U17">
        <f>INDEX(S2PQ_relational[],MATCH(PIs[[#This Row],[GUID]],S2PQ_relational[PIGUID],0),2)</f>
        <v>0</v>
      </c>
      <c r="V17" t="b">
        <v>0</v>
      </c>
      <c r="W17" t="b">
        <v>0</v>
      </c>
    </row>
    <row r="18" spans="1:23" x14ac:dyDescent="0.25">
      <c r="A18" t="s">
        <v>157</v>
      </c>
      <c r="C18" t="s">
        <v>158</v>
      </c>
      <c r="D18" t="s">
        <v>159</v>
      </c>
      <c r="E18" t="s">
        <v>160</v>
      </c>
      <c r="F18" t="s">
        <v>161</v>
      </c>
      <c r="G18" t="s">
        <v>162</v>
      </c>
      <c r="H18" t="s">
        <v>59</v>
      </c>
      <c r="I18" t="str">
        <f>INDEX(Level[Level],MATCH(PIs[[#This Row],[L]],Level[GUID],0),1)</f>
        <v>Exigence Mineure</v>
      </c>
      <c r="N18" t="s">
        <v>135</v>
      </c>
      <c r="O18" t="str">
        <f>INDEX(allsections[[S]:[Order]],MATCH(PIs[[#This Row],[SGUID]],allsections[SGUID],0),1)</f>
        <v>FO 07 LES PRODUITS PHYTOPHARMACEUTIQUES</v>
      </c>
      <c r="P18" t="str">
        <f>INDEX(allsections[[S]:[Order]],MATCH(PIs[[#This Row],[SGUID]],allsections[SGUID],0),2)</f>
        <v>-</v>
      </c>
      <c r="Q18">
        <f>INDEX(allsections[[S]:[Order]],MATCH(PIs[[#This Row],[SGUID]],allsections[SGUID],0),3)</f>
        <v>7</v>
      </c>
      <c r="R18" t="s">
        <v>156</v>
      </c>
      <c r="S18" t="str">
        <f>INDEX(allsections[[S]:[Order]],MATCH(PIs[[#This Row],[SSGUID]],allsections[SGUID],0),1)</f>
        <v>FO 07.09 Équipements</v>
      </c>
      <c r="T18" t="str">
        <f>INDEX(allsections[[S]:[Order]],MATCH(PIs[[#This Row],[SSGUID]],allsections[SGUID],0),2)</f>
        <v>-</v>
      </c>
      <c r="U18">
        <f>INDEX(S2PQ_relational[],MATCH(PIs[[#This Row],[GUID]],S2PQ_relational[PIGUID],0),2)</f>
        <v>0</v>
      </c>
      <c r="V18" t="b">
        <v>0</v>
      </c>
      <c r="W18" t="b">
        <v>0</v>
      </c>
    </row>
    <row r="19" spans="1:23" x14ac:dyDescent="0.25">
      <c r="A19" t="s">
        <v>163</v>
      </c>
      <c r="C19" t="s">
        <v>164</v>
      </c>
      <c r="D19" t="s">
        <v>165</v>
      </c>
      <c r="E19" t="s">
        <v>166</v>
      </c>
      <c r="F19" t="s">
        <v>167</v>
      </c>
      <c r="G19" t="s">
        <v>168</v>
      </c>
      <c r="H19" t="s">
        <v>59</v>
      </c>
      <c r="I19" t="str">
        <f>INDEX(Level[Level],MATCH(PIs[[#This Row],[L]],Level[GUID],0),1)</f>
        <v>Exigence Mineure</v>
      </c>
      <c r="N19" t="s">
        <v>135</v>
      </c>
      <c r="O19" t="str">
        <f>INDEX(allsections[[S]:[Order]],MATCH(PIs[[#This Row],[SGUID]],allsections[SGUID],0),1)</f>
        <v>FO 07 LES PRODUITS PHYTOPHARMACEUTIQUES</v>
      </c>
      <c r="P19" t="str">
        <f>INDEX(allsections[[S]:[Order]],MATCH(PIs[[#This Row],[SGUID]],allsections[SGUID],0),2)</f>
        <v>-</v>
      </c>
      <c r="Q19">
        <f>INDEX(allsections[[S]:[Order]],MATCH(PIs[[#This Row],[SGUID]],allsections[SGUID],0),3)</f>
        <v>7</v>
      </c>
      <c r="R19" t="s">
        <v>169</v>
      </c>
      <c r="S19" t="str">
        <f>INDEX(allsections[[S]:[Order]],MATCH(PIs[[#This Row],[SSGUID]],allsections[SGUID],0),1)</f>
        <v>FO 07.05 Manipulation des produits phytopharmaceutiques</v>
      </c>
      <c r="T19" t="str">
        <f>INDEX(allsections[[S]:[Order]],MATCH(PIs[[#This Row],[SSGUID]],allsections[SGUID],0),2)</f>
        <v>-</v>
      </c>
      <c r="U19" t="str">
        <f>INDEX(S2PQ_relational[],MATCH(PIs[[#This Row],[GUID]],S2PQ_relational[PIGUID],0),2)</f>
        <v>78wVA7YnBFnvaegzh1b0Ty</v>
      </c>
      <c r="V19" t="b">
        <v>0</v>
      </c>
      <c r="W19" t="b">
        <v>0</v>
      </c>
    </row>
    <row r="20" spans="1:23" x14ac:dyDescent="0.25">
      <c r="A20" t="s">
        <v>170</v>
      </c>
      <c r="C20" t="s">
        <v>171</v>
      </c>
      <c r="D20" t="s">
        <v>172</v>
      </c>
      <c r="E20" t="s">
        <v>173</v>
      </c>
      <c r="F20" t="s">
        <v>174</v>
      </c>
      <c r="G20" t="s">
        <v>175</v>
      </c>
      <c r="H20" t="s">
        <v>68</v>
      </c>
      <c r="I20" t="str">
        <f>INDEX(Level[Level],MATCH(PIs[[#This Row],[L]],Level[GUID],0),1)</f>
        <v>Exigence Majeure</v>
      </c>
      <c r="N20" t="s">
        <v>176</v>
      </c>
      <c r="O20" t="str">
        <f>INDEX(allsections[[S]:[Order]],MATCH(PIs[[#This Row],[SGUID]],allsections[SGUID],0),1)</f>
        <v>FO 13 BIEN-ÊTRE DES TRAVAILLEURS</v>
      </c>
      <c r="P20" t="str">
        <f>INDEX(allsections[[S]:[Order]],MATCH(PIs[[#This Row],[SGUID]],allsections[SGUID],0),2)</f>
        <v>-</v>
      </c>
      <c r="Q20">
        <f>INDEX(allsections[[S]:[Order]],MATCH(PIs[[#This Row],[SGUID]],allsections[SGUID],0),3)</f>
        <v>13</v>
      </c>
      <c r="R20" t="s">
        <v>61</v>
      </c>
      <c r="S20" t="str">
        <f>INDEX(allsections[[S]:[Order]],MATCH(PIs[[#This Row],[SSGUID]],allsections[SGUID],0),1)</f>
        <v>-</v>
      </c>
      <c r="T20" t="str">
        <f>INDEX(allsections[[S]:[Order]],MATCH(PIs[[#This Row],[SSGUID]],allsections[SGUID],0),2)</f>
        <v>-</v>
      </c>
      <c r="U20">
        <f>INDEX(S2PQ_relational[],MATCH(PIs[[#This Row],[GUID]],S2PQ_relational[PIGUID],0),2)</f>
        <v>0</v>
      </c>
      <c r="V20" t="b">
        <v>0</v>
      </c>
      <c r="W20" t="b">
        <v>0</v>
      </c>
    </row>
    <row r="21" spans="1:23" ht="409.5" x14ac:dyDescent="0.25">
      <c r="A21" t="s">
        <v>177</v>
      </c>
      <c r="C21" t="s">
        <v>178</v>
      </c>
      <c r="D21" t="s">
        <v>179</v>
      </c>
      <c r="E21" t="s">
        <v>180</v>
      </c>
      <c r="F21" t="s">
        <v>181</v>
      </c>
      <c r="G21" s="19" t="s">
        <v>182</v>
      </c>
      <c r="H21" t="s">
        <v>50</v>
      </c>
      <c r="I21" t="str">
        <f>INDEX(Level[Level],MATCH(PIs[[#This Row],[L]],Level[GUID],0),1)</f>
        <v>Recom.</v>
      </c>
      <c r="N21" t="s">
        <v>183</v>
      </c>
      <c r="O21" t="str">
        <f>INDEX(allsections[[S]:[Order]],MATCH(PIs[[#This Row],[SGUID]],allsections[SGUID],0),1)</f>
        <v xml:space="preserve">FO 10 BIODIVERSITÉ
</v>
      </c>
      <c r="P21" t="str">
        <f>INDEX(allsections[[S]:[Order]],MATCH(PIs[[#This Row],[SGUID]],allsections[SGUID],0),2)</f>
        <v>-</v>
      </c>
      <c r="Q21">
        <f>INDEX(allsections[[S]:[Order]],MATCH(PIs[[#This Row],[SGUID]],allsections[SGUID],0),3)</f>
        <v>10</v>
      </c>
      <c r="R21" t="s">
        <v>61</v>
      </c>
      <c r="S21" t="str">
        <f>INDEX(allsections[[S]:[Order]],MATCH(PIs[[#This Row],[SSGUID]],allsections[SGUID],0),1)</f>
        <v>-</v>
      </c>
      <c r="T21" t="str">
        <f>INDEX(allsections[[S]:[Order]],MATCH(PIs[[#This Row],[SSGUID]],allsections[SGUID],0),2)</f>
        <v>-</v>
      </c>
      <c r="U21">
        <f>INDEX(S2PQ_relational[],MATCH(PIs[[#This Row],[GUID]],S2PQ_relational[PIGUID],0),2)</f>
        <v>0</v>
      </c>
      <c r="V21" t="b">
        <v>0</v>
      </c>
      <c r="W21" t="b">
        <v>0</v>
      </c>
    </row>
    <row r="22" spans="1:23" ht="409.5" x14ac:dyDescent="0.25">
      <c r="A22" t="s">
        <v>184</v>
      </c>
      <c r="C22" t="s">
        <v>185</v>
      </c>
      <c r="D22" t="s">
        <v>186</v>
      </c>
      <c r="E22" s="19" t="s">
        <v>187</v>
      </c>
      <c r="F22" t="s">
        <v>188</v>
      </c>
      <c r="G22" s="19" t="s">
        <v>189</v>
      </c>
      <c r="H22" t="s">
        <v>50</v>
      </c>
      <c r="I22" t="str">
        <f>INDEX(Level[Level],MATCH(PIs[[#This Row],[L]],Level[GUID],0),1)</f>
        <v>Recom.</v>
      </c>
      <c r="N22" t="s">
        <v>190</v>
      </c>
      <c r="O22" t="str">
        <f>INDEX(allsections[[S]:[Order]],MATCH(PIs[[#This Row],[SGUID]],allsections[SGUID],0),1)</f>
        <v xml:space="preserve">FO 11 EFFICIENCE ÉNERGÉTIQUE </v>
      </c>
      <c r="P22" t="str">
        <f>INDEX(allsections[[S]:[Order]],MATCH(PIs[[#This Row],[SGUID]],allsections[SGUID],0),2)</f>
        <v>-</v>
      </c>
      <c r="Q22">
        <f>INDEX(allsections[[S]:[Order]],MATCH(PIs[[#This Row],[SGUID]],allsections[SGUID],0),3)</f>
        <v>11</v>
      </c>
      <c r="R22" t="s">
        <v>61</v>
      </c>
      <c r="S22" t="str">
        <f>INDEX(allsections[[S]:[Order]],MATCH(PIs[[#This Row],[SSGUID]],allsections[SGUID],0),1)</f>
        <v>-</v>
      </c>
      <c r="T22" t="str">
        <f>INDEX(allsections[[S]:[Order]],MATCH(PIs[[#This Row],[SSGUID]],allsections[SGUID],0),2)</f>
        <v>-</v>
      </c>
      <c r="U22">
        <f>INDEX(S2PQ_relational[],MATCH(PIs[[#This Row],[GUID]],S2PQ_relational[PIGUID],0),2)</f>
        <v>0</v>
      </c>
      <c r="V22" t="b">
        <v>0</v>
      </c>
      <c r="W22" t="b">
        <v>0</v>
      </c>
    </row>
    <row r="23" spans="1:23" x14ac:dyDescent="0.25">
      <c r="A23" t="s">
        <v>191</v>
      </c>
      <c r="C23" t="s">
        <v>192</v>
      </c>
      <c r="D23" t="s">
        <v>193</v>
      </c>
      <c r="E23" t="s">
        <v>194</v>
      </c>
      <c r="F23" t="s">
        <v>195</v>
      </c>
      <c r="G23" t="s">
        <v>196</v>
      </c>
      <c r="H23" t="s">
        <v>59</v>
      </c>
      <c r="I23" t="str">
        <f>INDEX(Level[Level],MATCH(PIs[[#This Row],[L]],Level[GUID],0),1)</f>
        <v>Exigence Mineure</v>
      </c>
      <c r="N23" t="s">
        <v>51</v>
      </c>
      <c r="O23" t="str">
        <f>INDEX(allsections[[S]:[Order]],MATCH(PIs[[#This Row],[SGUID]],allsections[SGUID],0),1)</f>
        <v>FO 04 SOLS, NUTRITION DES PLANTES ET ENGRAIS</v>
      </c>
      <c r="P23" t="str">
        <f>INDEX(allsections[[S]:[Order]],MATCH(PIs[[#This Row],[SGUID]],allsections[SGUID],0),2)</f>
        <v>-</v>
      </c>
      <c r="Q23">
        <f>INDEX(allsections[[S]:[Order]],MATCH(PIs[[#This Row],[SGUID]],allsections[SGUID],0),3)</f>
        <v>4</v>
      </c>
      <c r="R23" t="s">
        <v>197</v>
      </c>
      <c r="S23" t="str">
        <f>INDEX(allsections[[S]:[Order]],MATCH(PIs[[#This Row],[SSGUID]],allsections[SGUID],0),1)</f>
        <v xml:space="preserve">FO 04.01 Conservation des sols
</v>
      </c>
      <c r="T23" t="str">
        <f>INDEX(allsections[[S]:[Order]],MATCH(PIs[[#This Row],[SSGUID]],allsections[SGUID],0),2)</f>
        <v>Une bonne gestion du sol assure, à long terme, la fertilité des terres et leur rendement, et contribue à leur rentabilité. Non applicable aux cultures hors sol (par exemple les cultures hydroponiques ou les plants en pots).</v>
      </c>
      <c r="U23" t="str">
        <f>INDEX(S2PQ_relational[],MATCH(PIs[[#This Row],[GUID]],S2PQ_relational[PIGUID],0),2)</f>
        <v>6WUvJ8mCZ5jZz6OMmg6bGM</v>
      </c>
      <c r="V23" t="b">
        <v>0</v>
      </c>
      <c r="W23" t="b">
        <v>0</v>
      </c>
    </row>
    <row r="24" spans="1:23" x14ac:dyDescent="0.25">
      <c r="A24" t="s">
        <v>198</v>
      </c>
      <c r="C24" t="s">
        <v>199</v>
      </c>
      <c r="D24" t="s">
        <v>200</v>
      </c>
      <c r="E24" t="s">
        <v>201</v>
      </c>
      <c r="F24" t="s">
        <v>202</v>
      </c>
      <c r="G24" t="s">
        <v>203</v>
      </c>
      <c r="H24" t="s">
        <v>59</v>
      </c>
      <c r="I24" t="str">
        <f>INDEX(Level[Level],MATCH(PIs[[#This Row],[L]],Level[GUID],0),1)</f>
        <v>Exigence Mineure</v>
      </c>
      <c r="N24" t="s">
        <v>135</v>
      </c>
      <c r="O24" t="str">
        <f>INDEX(allsections[[S]:[Order]],MATCH(PIs[[#This Row],[SGUID]],allsections[SGUID],0),1)</f>
        <v>FO 07 LES PRODUITS PHYTOPHARMACEUTIQUES</v>
      </c>
      <c r="P24" t="str">
        <f>INDEX(allsections[[S]:[Order]],MATCH(PIs[[#This Row],[SGUID]],allsections[SGUID],0),2)</f>
        <v>-</v>
      </c>
      <c r="Q24">
        <f>INDEX(allsections[[S]:[Order]],MATCH(PIs[[#This Row],[SGUID]],allsections[SGUID],0),3)</f>
        <v>7</v>
      </c>
      <c r="R24" t="s">
        <v>204</v>
      </c>
      <c r="S24" t="str">
        <f>INDEX(allsections[[S]:[Order]],MATCH(PIs[[#This Row],[SSGUID]],allsections[SGUID],0),1)</f>
        <v>FO 07.04 Stockage des produits phytopharmaceutiques et des produits de traitement post-récolte</v>
      </c>
      <c r="T24" t="str">
        <f>INDEX(allsections[[S]:[Order]],MATCH(PIs[[#This Row],[SSGUID]],allsections[SGUID],0),2)</f>
        <v>-</v>
      </c>
      <c r="U24" t="str">
        <f>INDEX(S2PQ_relational[],MATCH(PIs[[#This Row],[GUID]],S2PQ_relational[PIGUID],0),2)</f>
        <v>5tEJuAZKG5KWmgCRdpscul</v>
      </c>
      <c r="V24" t="b">
        <v>0</v>
      </c>
      <c r="W24" t="b">
        <v>0</v>
      </c>
    </row>
    <row r="25" spans="1:23" ht="409.5" x14ac:dyDescent="0.25">
      <c r="A25" t="s">
        <v>205</v>
      </c>
      <c r="C25" t="s">
        <v>206</v>
      </c>
      <c r="D25" t="s">
        <v>207</v>
      </c>
      <c r="E25" t="s">
        <v>208</v>
      </c>
      <c r="F25" t="s">
        <v>209</v>
      </c>
      <c r="G25" s="19" t="s">
        <v>210</v>
      </c>
      <c r="H25" t="s">
        <v>59</v>
      </c>
      <c r="I25" t="str">
        <f>INDEX(Level[Level],MATCH(PIs[[#This Row],[L]],Level[GUID],0),1)</f>
        <v>Exigence Mineure</v>
      </c>
      <c r="N25" t="s">
        <v>183</v>
      </c>
      <c r="O25" t="str">
        <f>INDEX(allsections[[S]:[Order]],MATCH(PIs[[#This Row],[SGUID]],allsections[SGUID],0),1)</f>
        <v xml:space="preserve">FO 10 BIODIVERSITÉ
</v>
      </c>
      <c r="P25" t="str">
        <f>INDEX(allsections[[S]:[Order]],MATCH(PIs[[#This Row],[SGUID]],allsections[SGUID],0),2)</f>
        <v>-</v>
      </c>
      <c r="Q25">
        <f>INDEX(allsections[[S]:[Order]],MATCH(PIs[[#This Row],[SGUID]],allsections[SGUID],0),3)</f>
        <v>10</v>
      </c>
      <c r="R25" t="s">
        <v>61</v>
      </c>
      <c r="S25" t="str">
        <f>INDEX(allsections[[S]:[Order]],MATCH(PIs[[#This Row],[SSGUID]],allsections[SGUID],0),1)</f>
        <v>-</v>
      </c>
      <c r="T25" t="str">
        <f>INDEX(allsections[[S]:[Order]],MATCH(PIs[[#This Row],[SSGUID]],allsections[SGUID],0),2)</f>
        <v>-</v>
      </c>
      <c r="U25" t="str">
        <f>INDEX(S2PQ_relational[],MATCH(PIs[[#This Row],[GUID]],S2PQ_relational[PIGUID],0),2)</f>
        <v>4pStMx8J9zdTA08NPOZK8J</v>
      </c>
      <c r="V25" t="b">
        <v>0</v>
      </c>
      <c r="W25" t="b">
        <v>0</v>
      </c>
    </row>
    <row r="26" spans="1:23" ht="409.5" x14ac:dyDescent="0.25">
      <c r="A26" t="s">
        <v>211</v>
      </c>
      <c r="C26" t="s">
        <v>212</v>
      </c>
      <c r="D26" t="s">
        <v>213</v>
      </c>
      <c r="E26" t="s">
        <v>214</v>
      </c>
      <c r="F26" t="s">
        <v>215</v>
      </c>
      <c r="G26" s="19" t="s">
        <v>216</v>
      </c>
      <c r="H26" t="s">
        <v>50</v>
      </c>
      <c r="I26" t="str">
        <f>INDEX(Level[Level],MATCH(PIs[[#This Row],[L]],Level[GUID],0),1)</f>
        <v>Recom.</v>
      </c>
      <c r="N26" t="s">
        <v>183</v>
      </c>
      <c r="O26" t="str">
        <f>INDEX(allsections[[S]:[Order]],MATCH(PIs[[#This Row],[SGUID]],allsections[SGUID],0),1)</f>
        <v xml:space="preserve">FO 10 BIODIVERSITÉ
</v>
      </c>
      <c r="P26" t="str">
        <f>INDEX(allsections[[S]:[Order]],MATCH(PIs[[#This Row],[SGUID]],allsections[SGUID],0),2)</f>
        <v>-</v>
      </c>
      <c r="Q26">
        <f>INDEX(allsections[[S]:[Order]],MATCH(PIs[[#This Row],[SGUID]],allsections[SGUID],0),3)</f>
        <v>10</v>
      </c>
      <c r="R26" t="s">
        <v>61</v>
      </c>
      <c r="S26" t="str">
        <f>INDEX(allsections[[S]:[Order]],MATCH(PIs[[#This Row],[SSGUID]],allsections[SGUID],0),1)</f>
        <v>-</v>
      </c>
      <c r="T26" t="str">
        <f>INDEX(allsections[[S]:[Order]],MATCH(PIs[[#This Row],[SSGUID]],allsections[SGUID],0),2)</f>
        <v>-</v>
      </c>
      <c r="U26" t="str">
        <f>INDEX(S2PQ_relational[],MATCH(PIs[[#This Row],[GUID]],S2PQ_relational[PIGUID],0),2)</f>
        <v>4pStMx8J9zdTA08NPOZK8J</v>
      </c>
      <c r="V26" t="b">
        <v>0</v>
      </c>
      <c r="W26" t="b">
        <v>0</v>
      </c>
    </row>
    <row r="27" spans="1:23" x14ac:dyDescent="0.25">
      <c r="A27" t="s">
        <v>217</v>
      </c>
      <c r="C27" t="s">
        <v>218</v>
      </c>
      <c r="D27" t="s">
        <v>219</v>
      </c>
      <c r="E27" t="s">
        <v>220</v>
      </c>
      <c r="F27" t="s">
        <v>221</v>
      </c>
      <c r="G27" t="s">
        <v>222</v>
      </c>
      <c r="H27" t="s">
        <v>59</v>
      </c>
      <c r="I27" t="str">
        <f>INDEX(Level[Level],MATCH(PIs[[#This Row],[L]],Level[GUID],0),1)</f>
        <v>Exigence Mineure</v>
      </c>
      <c r="N27" t="s">
        <v>51</v>
      </c>
      <c r="O27" t="str">
        <f>INDEX(allsections[[S]:[Order]],MATCH(PIs[[#This Row],[SGUID]],allsections[SGUID],0),1)</f>
        <v>FO 04 SOLS, NUTRITION DES PLANTES ET ENGRAIS</v>
      </c>
      <c r="P27" t="str">
        <f>INDEX(allsections[[S]:[Order]],MATCH(PIs[[#This Row],[SGUID]],allsections[SGUID],0),2)</f>
        <v>-</v>
      </c>
      <c r="Q27">
        <f>INDEX(allsections[[S]:[Order]],MATCH(PIs[[#This Row],[SGUID]],allsections[SGUID],0),3)</f>
        <v>4</v>
      </c>
      <c r="R27" t="s">
        <v>223</v>
      </c>
      <c r="S27" t="str">
        <f>INDEX(allsections[[S]:[Order]],MATCH(PIs[[#This Row],[SSGUID]],allsections[SGUID],0),1)</f>
        <v>FO 04.05 Teneur en nutriments</v>
      </c>
      <c r="T27" t="str">
        <f>INDEX(allsections[[S]:[Order]],MATCH(PIs[[#This Row],[SSGUID]],allsections[SGUID],0),2)</f>
        <v>-</v>
      </c>
      <c r="U27" t="str">
        <f>INDEX(S2PQ_relational[],MATCH(PIs[[#This Row],[GUID]],S2PQ_relational[PIGUID],0),2)</f>
        <v>4R9L9YGGN56lLGRoI3945q</v>
      </c>
      <c r="V27" t="b">
        <v>0</v>
      </c>
      <c r="W27" t="b">
        <v>0</v>
      </c>
    </row>
    <row r="28" spans="1:23" x14ac:dyDescent="0.25">
      <c r="A28" t="s">
        <v>224</v>
      </c>
      <c r="C28" t="s">
        <v>225</v>
      </c>
      <c r="D28" t="s">
        <v>226</v>
      </c>
      <c r="E28" t="s">
        <v>227</v>
      </c>
      <c r="F28" t="s">
        <v>228</v>
      </c>
      <c r="G28" t="s">
        <v>229</v>
      </c>
      <c r="H28" t="s">
        <v>68</v>
      </c>
      <c r="I28" t="str">
        <f>INDEX(Level[Level],MATCH(PIs[[#This Row],[L]],Level[GUID],0),1)</f>
        <v>Exigence Majeure</v>
      </c>
      <c r="N28" t="s">
        <v>97</v>
      </c>
      <c r="O28" t="str">
        <f>INDEX(allsections[[S]:[Order]],MATCH(PIs[[#This Row],[SGUID]],allsections[SGUID],0),1)</f>
        <v>FO 02 TRAÇABILITÉ</v>
      </c>
      <c r="P28" t="str">
        <f>INDEX(allsections[[S]:[Order]],MATCH(PIs[[#This Row],[SGUID]],allsections[SGUID],0),2)</f>
        <v>-</v>
      </c>
      <c r="Q28">
        <f>INDEX(allsections[[S]:[Order]],MATCH(PIs[[#This Row],[SGUID]],allsections[SGUID],0),3)</f>
        <v>2</v>
      </c>
      <c r="R28" t="s">
        <v>230</v>
      </c>
      <c r="S28" t="str">
        <f>INDEX(allsections[[S]:[Order]],MATCH(PIs[[#This Row],[SSGUID]],allsections[SGUID],0),1)</f>
        <v>FO 02.02 Propriété parallèle</v>
      </c>
      <c r="T28" t="str">
        <f>INDEX(allsections[[S]:[Order]],MATCH(PIs[[#This Row],[SSGUID]],allsections[SGUID],0),2)</f>
        <v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v>
      </c>
      <c r="U28" t="str">
        <f>INDEX(S2PQ_relational[],MATCH(PIs[[#This Row],[GUID]],S2PQ_relational[PIGUID],0),2)</f>
        <v>4C7ap9WXrPsgE102XE9985</v>
      </c>
      <c r="V28" t="b">
        <v>0</v>
      </c>
      <c r="W28" t="b">
        <v>0</v>
      </c>
    </row>
    <row r="29" spans="1:23" x14ac:dyDescent="0.25">
      <c r="A29" t="s">
        <v>231</v>
      </c>
      <c r="C29" t="s">
        <v>232</v>
      </c>
      <c r="D29" t="s">
        <v>233</v>
      </c>
      <c r="E29" t="s">
        <v>234</v>
      </c>
      <c r="F29" t="s">
        <v>235</v>
      </c>
      <c r="G29" t="s">
        <v>236</v>
      </c>
      <c r="H29" t="s">
        <v>59</v>
      </c>
      <c r="I29" t="str">
        <f>INDEX(Level[Level],MATCH(PIs[[#This Row],[L]],Level[GUID],0),1)</f>
        <v>Exigence Mineure</v>
      </c>
      <c r="N29" t="s">
        <v>83</v>
      </c>
      <c r="O29" t="str">
        <f>INDEX(allsections[[S]:[Order]],MATCH(PIs[[#This Row],[SGUID]],allsections[SGUID],0),1)</f>
        <v>FO 03 PLANTS ET SEMENCES</v>
      </c>
      <c r="P29" t="str">
        <f>INDEX(allsections[[S]:[Order]],MATCH(PIs[[#This Row],[SGUID]],allsections[SGUID],0),2)</f>
        <v>-</v>
      </c>
      <c r="Q29">
        <f>INDEX(allsections[[S]:[Order]],MATCH(PIs[[#This Row],[SGUID]],allsections[SGUID],0),3)</f>
        <v>3</v>
      </c>
      <c r="R29" t="s">
        <v>237</v>
      </c>
      <c r="S29" t="str">
        <f>INDEX(allsections[[S]:[Order]],MATCH(PIs[[#This Row],[SSGUID]],allsections[SGUID],0),1)</f>
        <v>FO 03.03 Organismes génétiquement modifiés</v>
      </c>
      <c r="T29" t="str">
        <f>INDEX(allsections[[S]:[Order]],MATCH(PIs[[#This Row],[SSGUID]],allsections[SGUID],0),2)</f>
        <v>-</v>
      </c>
      <c r="U29" t="str">
        <f>INDEX(S2PQ_relational[],MATCH(PIs[[#This Row],[GUID]],S2PQ_relational[PIGUID],0),2)</f>
        <v>1DMh4nsjnxwoMXI3CEg6sF</v>
      </c>
      <c r="V29" t="b">
        <v>0</v>
      </c>
      <c r="W29" t="b">
        <v>0</v>
      </c>
    </row>
    <row r="30" spans="1:23" ht="409.5" x14ac:dyDescent="0.25">
      <c r="A30" t="s">
        <v>238</v>
      </c>
      <c r="C30" t="s">
        <v>239</v>
      </c>
      <c r="D30" t="s">
        <v>240</v>
      </c>
      <c r="E30" t="s">
        <v>241</v>
      </c>
      <c r="F30" t="s">
        <v>242</v>
      </c>
      <c r="G30" s="19" t="s">
        <v>243</v>
      </c>
      <c r="H30" t="s">
        <v>59</v>
      </c>
      <c r="I30" t="str">
        <f>INDEX(Level[Level],MATCH(PIs[[#This Row],[L]],Level[GUID],0),1)</f>
        <v>Exigence Mineure</v>
      </c>
      <c r="N30" t="s">
        <v>51</v>
      </c>
      <c r="O30" t="str">
        <f>INDEX(allsections[[S]:[Order]],MATCH(PIs[[#This Row],[SGUID]],allsections[SGUID],0),1)</f>
        <v>FO 04 SOLS, NUTRITION DES PLANTES ET ENGRAIS</v>
      </c>
      <c r="P30" t="str">
        <f>INDEX(allsections[[S]:[Order]],MATCH(PIs[[#This Row],[SGUID]],allsections[SGUID],0),2)</f>
        <v>-</v>
      </c>
      <c r="Q30">
        <f>INDEX(allsections[[S]:[Order]],MATCH(PIs[[#This Row],[SGUID]],allsections[SGUID],0),3)</f>
        <v>4</v>
      </c>
      <c r="R30" t="s">
        <v>244</v>
      </c>
      <c r="S30" t="str">
        <f>INDEX(allsections[[S]:[Order]],MATCH(PIs[[#This Row],[SSGUID]],allsections[SGUID],0),1)</f>
        <v>FO 04.03 Substrats</v>
      </c>
      <c r="T30" t="str">
        <f>INDEX(allsections[[S]:[Order]],MATCH(PIs[[#This Row],[SSGUID]],allsections[SGUID],0),2)</f>
        <v>-</v>
      </c>
      <c r="U30" t="str">
        <f>INDEX(S2PQ_relational[],MATCH(PIs[[#This Row],[GUID]],S2PQ_relational[PIGUID],0),2)</f>
        <v>2da4xRvctaGroBQaFMVdXV</v>
      </c>
      <c r="V30" t="b">
        <v>0</v>
      </c>
      <c r="W30" t="b">
        <v>0</v>
      </c>
    </row>
    <row r="31" spans="1:23" x14ac:dyDescent="0.25">
      <c r="A31" t="s">
        <v>245</v>
      </c>
      <c r="C31" t="s">
        <v>246</v>
      </c>
      <c r="D31" t="s">
        <v>247</v>
      </c>
      <c r="E31" t="s">
        <v>248</v>
      </c>
      <c r="F31" t="s">
        <v>249</v>
      </c>
      <c r="G31" t="s">
        <v>250</v>
      </c>
      <c r="H31" t="s">
        <v>68</v>
      </c>
      <c r="I31" t="str">
        <f>INDEX(Level[Level],MATCH(PIs[[#This Row],[L]],Level[GUID],0),1)</f>
        <v>Exigence Majeure</v>
      </c>
      <c r="N31" t="s">
        <v>251</v>
      </c>
      <c r="O31" t="str">
        <f>INDEX(allsections[[S]:[Order]],MATCH(PIs[[#This Row],[SGUID]],allsections[SGUID],0),1)</f>
        <v>FO 06 LUTTE INTÉGRÉE</v>
      </c>
      <c r="P31" t="str">
        <f>INDEX(allsections[[S]:[Order]],MATCH(PIs[[#This Row],[SGUID]],allsections[SGUID],0),2)</f>
        <v>-</v>
      </c>
      <c r="Q31">
        <f>INDEX(allsections[[S]:[Order]],MATCH(PIs[[#This Row],[SGUID]],allsections[SGUID],0),3)</f>
        <v>6</v>
      </c>
      <c r="R31" t="s">
        <v>61</v>
      </c>
      <c r="S31" t="str">
        <f>INDEX(allsections[[S]:[Order]],MATCH(PIs[[#This Row],[SSGUID]],allsections[SGUID],0),1)</f>
        <v>-</v>
      </c>
      <c r="T31" t="str">
        <f>INDEX(allsections[[S]:[Order]],MATCH(PIs[[#This Row],[SSGUID]],allsections[SGUID],0),2)</f>
        <v>-</v>
      </c>
      <c r="U31">
        <f>INDEX(S2PQ_relational[],MATCH(PIs[[#This Row],[GUID]],S2PQ_relational[PIGUID],0),2)</f>
        <v>0</v>
      </c>
      <c r="V31" t="b">
        <v>0</v>
      </c>
      <c r="W31" t="b">
        <v>0</v>
      </c>
    </row>
    <row r="32" spans="1:23" ht="409.5" x14ac:dyDescent="0.25">
      <c r="A32" t="s">
        <v>252</v>
      </c>
      <c r="C32" t="s">
        <v>253</v>
      </c>
      <c r="D32" t="s">
        <v>254</v>
      </c>
      <c r="E32" t="s">
        <v>255</v>
      </c>
      <c r="F32" t="s">
        <v>256</v>
      </c>
      <c r="G32" s="19" t="s">
        <v>257</v>
      </c>
      <c r="H32" t="s">
        <v>59</v>
      </c>
      <c r="I32" t="str">
        <f>INDEX(Level[Level],MATCH(PIs[[#This Row],[L]],Level[GUID],0),1)</f>
        <v>Exigence Mineure</v>
      </c>
      <c r="N32" t="s">
        <v>51</v>
      </c>
      <c r="O32" t="str">
        <f>INDEX(allsections[[S]:[Order]],MATCH(PIs[[#This Row],[SGUID]],allsections[SGUID],0),1)</f>
        <v>FO 04 SOLS, NUTRITION DES PLANTES ET ENGRAIS</v>
      </c>
      <c r="P32" t="str">
        <f>INDEX(allsections[[S]:[Order]],MATCH(PIs[[#This Row],[SGUID]],allsections[SGUID],0),2)</f>
        <v>-</v>
      </c>
      <c r="Q32">
        <f>INDEX(allsections[[S]:[Order]],MATCH(PIs[[#This Row],[SGUID]],allsections[SGUID],0),3)</f>
        <v>4</v>
      </c>
      <c r="R32" t="s">
        <v>244</v>
      </c>
      <c r="S32" t="str">
        <f>INDEX(allsections[[S]:[Order]],MATCH(PIs[[#This Row],[SSGUID]],allsections[SGUID],0),1)</f>
        <v>FO 04.03 Substrats</v>
      </c>
      <c r="T32" t="str">
        <f>INDEX(allsections[[S]:[Order]],MATCH(PIs[[#This Row],[SSGUID]],allsections[SGUID],0),2)</f>
        <v>-</v>
      </c>
      <c r="U32" t="str">
        <f>INDEX(S2PQ_relational[],MATCH(PIs[[#This Row],[GUID]],S2PQ_relational[PIGUID],0),2)</f>
        <v>2da4xRvctaGroBQaFMVdXV</v>
      </c>
      <c r="V32" t="b">
        <v>0</v>
      </c>
      <c r="W32" t="b">
        <v>0</v>
      </c>
    </row>
    <row r="33" spans="1:23" ht="409.5" x14ac:dyDescent="0.25">
      <c r="A33" t="s">
        <v>258</v>
      </c>
      <c r="C33" t="s">
        <v>259</v>
      </c>
      <c r="D33" t="s">
        <v>260</v>
      </c>
      <c r="E33" t="s">
        <v>261</v>
      </c>
      <c r="F33" t="s">
        <v>262</v>
      </c>
      <c r="G33" s="19" t="s">
        <v>263</v>
      </c>
      <c r="H33" t="s">
        <v>68</v>
      </c>
      <c r="I33" t="str">
        <f>INDEX(Level[Level],MATCH(PIs[[#This Row],[L]],Level[GUID],0),1)</f>
        <v>Exigence Majeure</v>
      </c>
      <c r="N33" t="s">
        <v>69</v>
      </c>
      <c r="O33" t="str">
        <f>INDEX(allsections[[S]:[Order]],MATCH(PIs[[#This Row],[SGUID]],allsections[SGUID],0),1)</f>
        <v xml:space="preserve">FO 01 GESTION </v>
      </c>
      <c r="P33" t="str">
        <f>INDEX(allsections[[S]:[Order]],MATCH(PIs[[#This Row],[SGUID]],allsections[SGUID],0),2)</f>
        <v>-</v>
      </c>
      <c r="Q33">
        <f>INDEX(allsections[[S]:[Order]],MATCH(PIs[[#This Row],[SGUID]],allsections[SGUID],0),3)</f>
        <v>1</v>
      </c>
      <c r="R33" t="s">
        <v>70</v>
      </c>
      <c r="S33" t="str">
        <f>INDEX(allsections[[S]:[Order]],MATCH(PIs[[#This Row],[SSGUID]],allsections[SGUID],0),1)</f>
        <v>FO 01.01 Historique du site</v>
      </c>
      <c r="T33" t="str">
        <f>INDEX(allsections[[S]:[Order]],MATCH(PIs[[#This Row],[SSGUID]],allsections[SGUID],0),2)</f>
        <v>-</v>
      </c>
      <c r="U33">
        <f>INDEX(S2PQ_relational[],MATCH(PIs[[#This Row],[GUID]],S2PQ_relational[PIGUID],0),2)</f>
        <v>0</v>
      </c>
      <c r="V33" t="b">
        <v>0</v>
      </c>
      <c r="W33" t="b">
        <v>0</v>
      </c>
    </row>
    <row r="34" spans="1:23" ht="409.5" x14ac:dyDescent="0.25">
      <c r="A34" t="s">
        <v>264</v>
      </c>
      <c r="C34" t="s">
        <v>265</v>
      </c>
      <c r="D34" t="s">
        <v>266</v>
      </c>
      <c r="E34" t="s">
        <v>267</v>
      </c>
      <c r="F34" t="s">
        <v>268</v>
      </c>
      <c r="G34" s="19" t="s">
        <v>269</v>
      </c>
      <c r="H34" t="s">
        <v>59</v>
      </c>
      <c r="I34" t="str">
        <f>INDEX(Level[Level],MATCH(PIs[[#This Row],[L]],Level[GUID],0),1)</f>
        <v>Exigence Mineure</v>
      </c>
      <c r="N34" t="s">
        <v>251</v>
      </c>
      <c r="O34" t="str">
        <f>INDEX(allsections[[S]:[Order]],MATCH(PIs[[#This Row],[SGUID]],allsections[SGUID],0),1)</f>
        <v>FO 06 LUTTE INTÉGRÉE</v>
      </c>
      <c r="P34" t="str">
        <f>INDEX(allsections[[S]:[Order]],MATCH(PIs[[#This Row],[SGUID]],allsections[SGUID],0),2)</f>
        <v>-</v>
      </c>
      <c r="Q34">
        <f>INDEX(allsections[[S]:[Order]],MATCH(PIs[[#This Row],[SGUID]],allsections[SGUID],0),3)</f>
        <v>6</v>
      </c>
      <c r="R34" t="s">
        <v>61</v>
      </c>
      <c r="S34" t="str">
        <f>INDEX(allsections[[S]:[Order]],MATCH(PIs[[#This Row],[SSGUID]],allsections[SGUID],0),1)</f>
        <v>-</v>
      </c>
      <c r="T34" t="str">
        <f>INDEX(allsections[[S]:[Order]],MATCH(PIs[[#This Row],[SSGUID]],allsections[SGUID],0),2)</f>
        <v>-</v>
      </c>
      <c r="U34">
        <f>INDEX(S2PQ_relational[],MATCH(PIs[[#This Row],[GUID]],S2PQ_relational[PIGUID],0),2)</f>
        <v>0</v>
      </c>
      <c r="V34" t="b">
        <v>0</v>
      </c>
      <c r="W34" t="b">
        <v>0</v>
      </c>
    </row>
    <row r="35" spans="1:23" ht="409.5" x14ac:dyDescent="0.25">
      <c r="A35" t="s">
        <v>270</v>
      </c>
      <c r="C35" t="s">
        <v>271</v>
      </c>
      <c r="D35" t="s">
        <v>272</v>
      </c>
      <c r="E35" t="s">
        <v>273</v>
      </c>
      <c r="F35" t="s">
        <v>274</v>
      </c>
      <c r="G35" s="19" t="s">
        <v>275</v>
      </c>
      <c r="H35" t="s">
        <v>59</v>
      </c>
      <c r="I35" t="str">
        <f>INDEX(Level[Level],MATCH(PIs[[#This Row],[L]],Level[GUID],0),1)</f>
        <v>Exigence Mineure</v>
      </c>
      <c r="N35" t="s">
        <v>69</v>
      </c>
      <c r="O35" t="str">
        <f>INDEX(allsections[[S]:[Order]],MATCH(PIs[[#This Row],[SGUID]],allsections[SGUID],0),1)</f>
        <v xml:space="preserve">FO 01 GESTION </v>
      </c>
      <c r="P35" t="str">
        <f>INDEX(allsections[[S]:[Order]],MATCH(PIs[[#This Row],[SGUID]],allsections[SGUID],0),2)</f>
        <v>-</v>
      </c>
      <c r="Q35">
        <f>INDEX(allsections[[S]:[Order]],MATCH(PIs[[#This Row],[SGUID]],allsections[SGUID],0),3)</f>
        <v>1</v>
      </c>
      <c r="R35" t="s">
        <v>276</v>
      </c>
      <c r="S35" t="str">
        <f>INDEX(allsections[[S]:[Order]],MATCH(PIs[[#This Row],[SSGUID]],allsections[SGUID],0),1)</f>
        <v>FO 01.05 Exigences des clients</v>
      </c>
      <c r="T35" t="str">
        <f>INDEX(allsections[[S]:[Order]],MATCH(PIs[[#This Row],[SSGUID]],allsections[SGUID],0),2)</f>
        <v>-</v>
      </c>
      <c r="U35">
        <f>INDEX(S2PQ_relational[],MATCH(PIs[[#This Row],[GUID]],S2PQ_relational[PIGUID],0),2)</f>
        <v>0</v>
      </c>
      <c r="V35" t="b">
        <v>0</v>
      </c>
      <c r="W35" t="b">
        <v>0</v>
      </c>
    </row>
    <row r="36" spans="1:23" ht="409.5" x14ac:dyDescent="0.25">
      <c r="A36" t="s">
        <v>277</v>
      </c>
      <c r="C36" t="s">
        <v>278</v>
      </c>
      <c r="D36" t="s">
        <v>279</v>
      </c>
      <c r="E36" t="s">
        <v>280</v>
      </c>
      <c r="F36" t="s">
        <v>281</v>
      </c>
      <c r="G36" s="19" t="s">
        <v>282</v>
      </c>
      <c r="H36" t="s">
        <v>68</v>
      </c>
      <c r="I36" t="str">
        <f>INDEX(Level[Level],MATCH(PIs[[#This Row],[L]],Level[GUID],0),1)</f>
        <v>Exigence Majeure</v>
      </c>
      <c r="N36" t="s">
        <v>69</v>
      </c>
      <c r="O36" t="str">
        <f>INDEX(allsections[[S]:[Order]],MATCH(PIs[[#This Row],[SGUID]],allsections[SGUID],0),1)</f>
        <v xml:space="preserve">FO 01 GESTION </v>
      </c>
      <c r="P36" t="str">
        <f>INDEX(allsections[[S]:[Order]],MATCH(PIs[[#This Row],[SGUID]],allsections[SGUID],0),2)</f>
        <v>-</v>
      </c>
      <c r="Q36">
        <f>INDEX(allsections[[S]:[Order]],MATCH(PIs[[#This Row],[SGUID]],allsections[SGUID],0),3)</f>
        <v>1</v>
      </c>
      <c r="R36" t="s">
        <v>283</v>
      </c>
      <c r="S36" t="str">
        <f>INDEX(allsections[[S]:[Order]],MATCH(PIs[[#This Row],[SSGUID]],allsections[SGUID],0),1)</f>
        <v>FO 01.03 Documentation interne</v>
      </c>
      <c r="T36" t="str">
        <f>INDEX(allsections[[S]:[Order]],MATCH(PIs[[#This Row],[SSGUID]],allsections[SGUID],0),2)</f>
        <v>-</v>
      </c>
      <c r="U36">
        <f>INDEX(S2PQ_relational[],MATCH(PIs[[#This Row],[GUID]],S2PQ_relational[PIGUID],0),2)</f>
        <v>0</v>
      </c>
      <c r="V36" t="b">
        <v>0</v>
      </c>
      <c r="W36" t="b">
        <v>0</v>
      </c>
    </row>
    <row r="37" spans="1:23" x14ac:dyDescent="0.25">
      <c r="A37" t="s">
        <v>284</v>
      </c>
      <c r="C37" t="s">
        <v>285</v>
      </c>
      <c r="D37" t="s">
        <v>286</v>
      </c>
      <c r="E37" t="s">
        <v>287</v>
      </c>
      <c r="F37" t="s">
        <v>288</v>
      </c>
      <c r="G37" t="s">
        <v>289</v>
      </c>
      <c r="H37" t="s">
        <v>59</v>
      </c>
      <c r="I37" t="str">
        <f>INDEX(Level[Level],MATCH(PIs[[#This Row],[L]],Level[GUID],0),1)</f>
        <v>Exigence Mineure</v>
      </c>
      <c r="N37" t="s">
        <v>176</v>
      </c>
      <c r="O37" t="str">
        <f>INDEX(allsections[[S]:[Order]],MATCH(PIs[[#This Row],[SGUID]],allsections[SGUID],0),1)</f>
        <v>FO 13 BIEN-ÊTRE DES TRAVAILLEURS</v>
      </c>
      <c r="P37" t="str">
        <f>INDEX(allsections[[S]:[Order]],MATCH(PIs[[#This Row],[SGUID]],allsections[SGUID],0),2)</f>
        <v>-</v>
      </c>
      <c r="Q37">
        <f>INDEX(allsections[[S]:[Order]],MATCH(PIs[[#This Row],[SGUID]],allsections[SGUID],0),3)</f>
        <v>13</v>
      </c>
      <c r="R37" t="s">
        <v>61</v>
      </c>
      <c r="S37" t="str">
        <f>INDEX(allsections[[S]:[Order]],MATCH(PIs[[#This Row],[SSGUID]],allsections[SGUID],0),1)</f>
        <v>-</v>
      </c>
      <c r="T37" t="str">
        <f>INDEX(allsections[[S]:[Order]],MATCH(PIs[[#This Row],[SSGUID]],allsections[SGUID],0),2)</f>
        <v>-</v>
      </c>
      <c r="U37">
        <f>INDEX(S2PQ_relational[],MATCH(PIs[[#This Row],[GUID]],S2PQ_relational[PIGUID],0),2)</f>
        <v>0</v>
      </c>
      <c r="V37" t="b">
        <v>0</v>
      </c>
      <c r="W37" t="b">
        <v>0</v>
      </c>
    </row>
    <row r="38" spans="1:23" ht="409.5" x14ac:dyDescent="0.25">
      <c r="A38" t="s">
        <v>290</v>
      </c>
      <c r="C38" t="s">
        <v>291</v>
      </c>
      <c r="D38" t="s">
        <v>292</v>
      </c>
      <c r="E38" t="s">
        <v>293</v>
      </c>
      <c r="F38" t="s">
        <v>294</v>
      </c>
      <c r="G38" s="19" t="s">
        <v>295</v>
      </c>
      <c r="H38" t="s">
        <v>68</v>
      </c>
      <c r="I38" t="str">
        <f>INDEX(Level[Level],MATCH(PIs[[#This Row],[L]],Level[GUID],0),1)</f>
        <v>Exigence Majeure</v>
      </c>
      <c r="N38" t="s">
        <v>296</v>
      </c>
      <c r="O38" t="str">
        <f>INDEX(allsections[[S]:[Order]],MATCH(PIs[[#This Row],[SGUID]],allsections[SGUID],0),1)</f>
        <v>FO 05 GESTION DE L’EAU</v>
      </c>
      <c r="P38" t="str">
        <f>INDEX(allsections[[S]:[Order]],MATCH(PIs[[#This Row],[SGUID]],allsections[SGUID],0),2)</f>
        <v>-</v>
      </c>
      <c r="Q38">
        <f>INDEX(allsections[[S]:[Order]],MATCH(PIs[[#This Row],[SGUID]],allsections[SGUID],0),3)</f>
        <v>5</v>
      </c>
      <c r="R38" t="s">
        <v>297</v>
      </c>
      <c r="S38" t="str">
        <f>INDEX(allsections[[S]:[Order]],MATCH(PIs[[#This Row],[SSGUID]],allsections[SGUID],0),1)</f>
        <v>FO 05.02 Calcul des besoins en matière d’irrigation</v>
      </c>
      <c r="T38" t="str">
        <f>INDEX(allsections[[S]:[Order]],MATCH(PIs[[#This Row],[SSGUID]],allsections[SGUID],0),2)</f>
        <v>-</v>
      </c>
      <c r="U38" t="str">
        <f>INDEX(S2PQ_relational[],MATCH(PIs[[#This Row],[GUID]],S2PQ_relational[PIGUID],0),2)</f>
        <v>3gt3fIhN46QsU1qNjvnmb2</v>
      </c>
      <c r="V38" t="b">
        <v>0</v>
      </c>
      <c r="W38" t="b">
        <v>0</v>
      </c>
    </row>
    <row r="39" spans="1:23" ht="409.5" x14ac:dyDescent="0.25">
      <c r="A39" t="s">
        <v>298</v>
      </c>
      <c r="C39" t="s">
        <v>299</v>
      </c>
      <c r="D39" t="s">
        <v>300</v>
      </c>
      <c r="E39" t="s">
        <v>301</v>
      </c>
      <c r="F39" t="s">
        <v>302</v>
      </c>
      <c r="G39" s="19" t="s">
        <v>303</v>
      </c>
      <c r="H39" t="s">
        <v>59</v>
      </c>
      <c r="I39" t="str">
        <f>INDEX(Level[Level],MATCH(PIs[[#This Row],[L]],Level[GUID],0),1)</f>
        <v>Exigence Mineure</v>
      </c>
      <c r="N39" t="s">
        <v>296</v>
      </c>
      <c r="O39" t="str">
        <f>INDEX(allsections[[S]:[Order]],MATCH(PIs[[#This Row],[SGUID]],allsections[SGUID],0),1)</f>
        <v>FO 05 GESTION DE L’EAU</v>
      </c>
      <c r="P39" t="str">
        <f>INDEX(allsections[[S]:[Order]],MATCH(PIs[[#This Row],[SGUID]],allsections[SGUID],0),2)</f>
        <v>-</v>
      </c>
      <c r="Q39">
        <f>INDEX(allsections[[S]:[Order]],MATCH(PIs[[#This Row],[SGUID]],allsections[SGUID],0),3)</f>
        <v>5</v>
      </c>
      <c r="R39" t="s">
        <v>297</v>
      </c>
      <c r="S39" t="str">
        <f>INDEX(allsections[[S]:[Order]],MATCH(PIs[[#This Row],[SSGUID]],allsections[SGUID],0),1)</f>
        <v>FO 05.02 Calcul des besoins en matière d’irrigation</v>
      </c>
      <c r="T39" t="str">
        <f>INDEX(allsections[[S]:[Order]],MATCH(PIs[[#This Row],[SSGUID]],allsections[SGUID],0),2)</f>
        <v>-</v>
      </c>
      <c r="U39">
        <f>INDEX(S2PQ_relational[],MATCH(PIs[[#This Row],[GUID]],S2PQ_relational[PIGUID],0),2)</f>
        <v>0</v>
      </c>
      <c r="V39" t="b">
        <v>0</v>
      </c>
      <c r="W39" t="b">
        <v>0</v>
      </c>
    </row>
    <row r="40" spans="1:23" ht="409.5" x14ac:dyDescent="0.25">
      <c r="A40" t="s">
        <v>304</v>
      </c>
      <c r="C40" t="s">
        <v>305</v>
      </c>
      <c r="D40" t="s">
        <v>306</v>
      </c>
      <c r="E40" t="s">
        <v>307</v>
      </c>
      <c r="F40" t="s">
        <v>308</v>
      </c>
      <c r="G40" s="19" t="s">
        <v>309</v>
      </c>
      <c r="H40" t="s">
        <v>59</v>
      </c>
      <c r="I40" t="str">
        <f>INDEX(Level[Level],MATCH(PIs[[#This Row],[L]],Level[GUID],0),1)</f>
        <v>Exigence Mineure</v>
      </c>
      <c r="N40" t="s">
        <v>296</v>
      </c>
      <c r="O40" t="str">
        <f>INDEX(allsections[[S]:[Order]],MATCH(PIs[[#This Row],[SGUID]],allsections[SGUID],0),1)</f>
        <v>FO 05 GESTION DE L’EAU</v>
      </c>
      <c r="P40" t="str">
        <f>INDEX(allsections[[S]:[Order]],MATCH(PIs[[#This Row],[SGUID]],allsections[SGUID],0),2)</f>
        <v>-</v>
      </c>
      <c r="Q40">
        <f>INDEX(allsections[[S]:[Order]],MATCH(PIs[[#This Row],[SGUID]],allsections[SGUID],0),3)</f>
        <v>5</v>
      </c>
      <c r="R40" t="s">
        <v>310</v>
      </c>
      <c r="S40" t="str">
        <f>INDEX(allsections[[S]:[Order]],MATCH(PIs[[#This Row],[SSGUID]],allsections[SGUID],0),1)</f>
        <v>FO 05.03 Conservation des enregistrements</v>
      </c>
      <c r="T40" t="str">
        <f>INDEX(allsections[[S]:[Order]],MATCH(PIs[[#This Row],[SSGUID]],allsections[SGUID],0),2)</f>
        <v>-</v>
      </c>
      <c r="U40" t="str">
        <f>INDEX(S2PQ_relational[],MATCH(PIs[[#This Row],[GUID]],S2PQ_relational[PIGUID],0),2)</f>
        <v>3gt3fIhN46QsU1qNjvnmb2</v>
      </c>
      <c r="V40" t="b">
        <v>0</v>
      </c>
      <c r="W40" t="b">
        <v>0</v>
      </c>
    </row>
    <row r="41" spans="1:23" ht="409.5" x14ac:dyDescent="0.25">
      <c r="A41" t="s">
        <v>311</v>
      </c>
      <c r="C41" t="s">
        <v>312</v>
      </c>
      <c r="D41" t="s">
        <v>313</v>
      </c>
      <c r="E41" t="s">
        <v>314</v>
      </c>
      <c r="F41" t="s">
        <v>315</v>
      </c>
      <c r="G41" s="19" t="s">
        <v>316</v>
      </c>
      <c r="H41" t="s">
        <v>59</v>
      </c>
      <c r="I41" t="str">
        <f>INDEX(Level[Level],MATCH(PIs[[#This Row],[L]],Level[GUID],0),1)</f>
        <v>Exigence Mineure</v>
      </c>
      <c r="N41" t="s">
        <v>296</v>
      </c>
      <c r="O41" t="str">
        <f>INDEX(allsections[[S]:[Order]],MATCH(PIs[[#This Row],[SGUID]],allsections[SGUID],0),1)</f>
        <v>FO 05 GESTION DE L’EAU</v>
      </c>
      <c r="P41" t="str">
        <f>INDEX(allsections[[S]:[Order]],MATCH(PIs[[#This Row],[SGUID]],allsections[SGUID],0),2)</f>
        <v>-</v>
      </c>
      <c r="Q41">
        <f>INDEX(allsections[[S]:[Order]],MATCH(PIs[[#This Row],[SGUID]],allsections[SGUID],0),3)</f>
        <v>5</v>
      </c>
      <c r="R41" t="s">
        <v>297</v>
      </c>
      <c r="S41" t="str">
        <f>INDEX(allsections[[S]:[Order]],MATCH(PIs[[#This Row],[SSGUID]],allsections[SGUID],0),1)</f>
        <v>FO 05.02 Calcul des besoins en matière d’irrigation</v>
      </c>
      <c r="T41" t="str">
        <f>INDEX(allsections[[S]:[Order]],MATCH(PIs[[#This Row],[SSGUID]],allsections[SGUID],0),2)</f>
        <v>-</v>
      </c>
      <c r="U41">
        <f>INDEX(S2PQ_relational[],MATCH(PIs[[#This Row],[GUID]],S2PQ_relational[PIGUID],0),2)</f>
        <v>0</v>
      </c>
      <c r="V41" t="b">
        <v>0</v>
      </c>
      <c r="W41" t="b">
        <v>0</v>
      </c>
    </row>
    <row r="42" spans="1:23" ht="409.5" x14ac:dyDescent="0.25">
      <c r="A42" t="s">
        <v>317</v>
      </c>
      <c r="C42" t="s">
        <v>318</v>
      </c>
      <c r="D42" t="s">
        <v>319</v>
      </c>
      <c r="E42" t="s">
        <v>320</v>
      </c>
      <c r="F42" t="s">
        <v>321</v>
      </c>
      <c r="G42" s="19" t="s">
        <v>322</v>
      </c>
      <c r="H42" t="s">
        <v>59</v>
      </c>
      <c r="I42" t="str">
        <f>INDEX(Level[Level],MATCH(PIs[[#This Row],[L]],Level[GUID],0),1)</f>
        <v>Exigence Mineure</v>
      </c>
      <c r="N42" t="s">
        <v>296</v>
      </c>
      <c r="O42" t="str">
        <f>INDEX(allsections[[S]:[Order]],MATCH(PIs[[#This Row],[SGUID]],allsections[SGUID],0),1)</f>
        <v>FO 05 GESTION DE L’EAU</v>
      </c>
      <c r="P42" t="str">
        <f>INDEX(allsections[[S]:[Order]],MATCH(PIs[[#This Row],[SGUID]],allsections[SGUID],0),2)</f>
        <v>-</v>
      </c>
      <c r="Q42">
        <f>INDEX(allsections[[S]:[Order]],MATCH(PIs[[#This Row],[SGUID]],allsections[SGUID],0),3)</f>
        <v>5</v>
      </c>
      <c r="R42" t="s">
        <v>310</v>
      </c>
      <c r="S42" t="str">
        <f>INDEX(allsections[[S]:[Order]],MATCH(PIs[[#This Row],[SSGUID]],allsections[SGUID],0),1)</f>
        <v>FO 05.03 Conservation des enregistrements</v>
      </c>
      <c r="T42" t="str">
        <f>INDEX(allsections[[S]:[Order]],MATCH(PIs[[#This Row],[SSGUID]],allsections[SGUID],0),2)</f>
        <v>-</v>
      </c>
      <c r="U42" t="str">
        <f>INDEX(S2PQ_relational[],MATCH(PIs[[#This Row],[GUID]],S2PQ_relational[PIGUID],0),2)</f>
        <v>3gt3fIhN46QsU1qNjvnmb2</v>
      </c>
      <c r="V42" t="b">
        <v>0</v>
      </c>
      <c r="W42" t="b">
        <v>0</v>
      </c>
    </row>
    <row r="43" spans="1:23" ht="409.5" x14ac:dyDescent="0.25">
      <c r="A43" t="s">
        <v>323</v>
      </c>
      <c r="C43" t="s">
        <v>324</v>
      </c>
      <c r="D43" t="s">
        <v>325</v>
      </c>
      <c r="E43" t="s">
        <v>326</v>
      </c>
      <c r="F43" t="s">
        <v>327</v>
      </c>
      <c r="G43" s="19" t="s">
        <v>328</v>
      </c>
      <c r="H43" t="s">
        <v>68</v>
      </c>
      <c r="I43" t="str">
        <f>INDEX(Level[Level],MATCH(PIs[[#This Row],[L]],Level[GUID],0),1)</f>
        <v>Exigence Majeure</v>
      </c>
      <c r="N43" t="s">
        <v>296</v>
      </c>
      <c r="O43" t="str">
        <f>INDEX(allsections[[S]:[Order]],MATCH(PIs[[#This Row],[SGUID]],allsections[SGUID],0),1)</f>
        <v>FO 05 GESTION DE L’EAU</v>
      </c>
      <c r="P43" t="str">
        <f>INDEX(allsections[[S]:[Order]],MATCH(PIs[[#This Row],[SGUID]],allsections[SGUID],0),2)</f>
        <v>-</v>
      </c>
      <c r="Q43">
        <f>INDEX(allsections[[S]:[Order]],MATCH(PIs[[#This Row],[SGUID]],allsections[SGUID],0),3)</f>
        <v>5</v>
      </c>
      <c r="R43" t="s">
        <v>297</v>
      </c>
      <c r="S43" t="str">
        <f>INDEX(allsections[[S]:[Order]],MATCH(PIs[[#This Row],[SSGUID]],allsections[SGUID],0),1)</f>
        <v>FO 05.02 Calcul des besoins en matière d’irrigation</v>
      </c>
      <c r="T43" t="str">
        <f>INDEX(allsections[[S]:[Order]],MATCH(PIs[[#This Row],[SSGUID]],allsections[SGUID],0),2)</f>
        <v>-</v>
      </c>
      <c r="U43" t="str">
        <f>INDEX(S2PQ_relational[],MATCH(PIs[[#This Row],[GUID]],S2PQ_relational[PIGUID],0),2)</f>
        <v>3gt3fIhN46QsU1qNjvnmb2</v>
      </c>
      <c r="V43" t="b">
        <v>0</v>
      </c>
      <c r="W43" t="b">
        <v>0</v>
      </c>
    </row>
    <row r="44" spans="1:23" ht="409.5" x14ac:dyDescent="0.25">
      <c r="A44" t="s">
        <v>329</v>
      </c>
      <c r="C44" t="s">
        <v>330</v>
      </c>
      <c r="D44" t="s">
        <v>331</v>
      </c>
      <c r="E44" t="s">
        <v>332</v>
      </c>
      <c r="F44" t="s">
        <v>333</v>
      </c>
      <c r="G44" s="19" t="s">
        <v>334</v>
      </c>
      <c r="H44" t="s">
        <v>68</v>
      </c>
      <c r="I44" t="str">
        <f>INDEX(Level[Level],MATCH(PIs[[#This Row],[L]],Level[GUID],0),1)</f>
        <v>Exigence Majeure</v>
      </c>
      <c r="N44" t="s">
        <v>296</v>
      </c>
      <c r="O44" t="str">
        <f>INDEX(allsections[[S]:[Order]],MATCH(PIs[[#This Row],[SGUID]],allsections[SGUID],0),1)</f>
        <v>FO 05 GESTION DE L’EAU</v>
      </c>
      <c r="P44" t="str">
        <f>INDEX(allsections[[S]:[Order]],MATCH(PIs[[#This Row],[SGUID]],allsections[SGUID],0),2)</f>
        <v>-</v>
      </c>
      <c r="Q44">
        <f>INDEX(allsections[[S]:[Order]],MATCH(PIs[[#This Row],[SGUID]],allsections[SGUID],0),3)</f>
        <v>5</v>
      </c>
      <c r="R44" t="s">
        <v>335</v>
      </c>
      <c r="S44" t="str">
        <f>INDEX(allsections[[S]:[Order]],MATCH(PIs[[#This Row],[SSGUID]],allsections[SGUID],0),1)</f>
        <v>FO 05.04 Qualité de l’eau</v>
      </c>
      <c r="T44" t="str">
        <f>INDEX(allsections[[S]:[Order]],MATCH(PIs[[#This Row],[SSGUID]],allsections[SGUID],0),2)</f>
        <v>-</v>
      </c>
      <c r="U44">
        <f>INDEX(S2PQ_relational[],MATCH(PIs[[#This Row],[GUID]],S2PQ_relational[PIGUID],0),2)</f>
        <v>0</v>
      </c>
      <c r="V44" t="b">
        <v>0</v>
      </c>
      <c r="W44" t="b">
        <v>0</v>
      </c>
    </row>
    <row r="45" spans="1:23" ht="409.5" x14ac:dyDescent="0.25">
      <c r="A45" t="s">
        <v>336</v>
      </c>
      <c r="C45" t="s">
        <v>337</v>
      </c>
      <c r="D45" t="s">
        <v>338</v>
      </c>
      <c r="E45" t="s">
        <v>339</v>
      </c>
      <c r="F45" t="s">
        <v>340</v>
      </c>
      <c r="G45" s="19" t="s">
        <v>341</v>
      </c>
      <c r="H45" t="s">
        <v>59</v>
      </c>
      <c r="I45" t="str">
        <f>INDEX(Level[Level],MATCH(PIs[[#This Row],[L]],Level[GUID],0),1)</f>
        <v>Exigence Mineure</v>
      </c>
      <c r="N45" t="s">
        <v>296</v>
      </c>
      <c r="O45" t="str">
        <f>INDEX(allsections[[S]:[Order]],MATCH(PIs[[#This Row],[SGUID]],allsections[SGUID],0),1)</f>
        <v>FO 05 GESTION DE L’EAU</v>
      </c>
      <c r="P45" t="str">
        <f>INDEX(allsections[[S]:[Order]],MATCH(PIs[[#This Row],[SGUID]],allsections[SGUID],0),2)</f>
        <v>-</v>
      </c>
      <c r="Q45">
        <f>INDEX(allsections[[S]:[Order]],MATCH(PIs[[#This Row],[SGUID]],allsections[SGUID],0),3)</f>
        <v>5</v>
      </c>
      <c r="R45" t="s">
        <v>335</v>
      </c>
      <c r="S45" t="str">
        <f>INDEX(allsections[[S]:[Order]],MATCH(PIs[[#This Row],[SSGUID]],allsections[SGUID],0),1)</f>
        <v>FO 05.04 Qualité de l’eau</v>
      </c>
      <c r="T45" t="str">
        <f>INDEX(allsections[[S]:[Order]],MATCH(PIs[[#This Row],[SSGUID]],allsections[SGUID],0),2)</f>
        <v>-</v>
      </c>
      <c r="U45">
        <f>INDEX(S2PQ_relational[],MATCH(PIs[[#This Row],[GUID]],S2PQ_relational[PIGUID],0),2)</f>
        <v>0</v>
      </c>
      <c r="V45" t="b">
        <v>0</v>
      </c>
      <c r="W45" t="b">
        <v>0</v>
      </c>
    </row>
    <row r="46" spans="1:23" x14ac:dyDescent="0.25">
      <c r="A46" t="s">
        <v>342</v>
      </c>
      <c r="C46" t="s">
        <v>343</v>
      </c>
      <c r="D46" t="s">
        <v>344</v>
      </c>
      <c r="E46" t="s">
        <v>345</v>
      </c>
      <c r="F46" t="s">
        <v>346</v>
      </c>
      <c r="G46" t="s">
        <v>347</v>
      </c>
      <c r="H46" t="s">
        <v>50</v>
      </c>
      <c r="I46" t="str">
        <f>INDEX(Level[Level],MATCH(PIs[[#This Row],[L]],Level[GUID],0),1)</f>
        <v>Recom.</v>
      </c>
      <c r="N46" t="s">
        <v>296</v>
      </c>
      <c r="O46" t="str">
        <f>INDEX(allsections[[S]:[Order]],MATCH(PIs[[#This Row],[SGUID]],allsections[SGUID],0),1)</f>
        <v>FO 05 GESTION DE L’EAU</v>
      </c>
      <c r="P46" t="str">
        <f>INDEX(allsections[[S]:[Order]],MATCH(PIs[[#This Row],[SGUID]],allsections[SGUID],0),2)</f>
        <v>-</v>
      </c>
      <c r="Q46">
        <f>INDEX(allsections[[S]:[Order]],MATCH(PIs[[#This Row],[SGUID]],allsections[SGUID],0),3)</f>
        <v>5</v>
      </c>
      <c r="R46" t="s">
        <v>310</v>
      </c>
      <c r="S46" t="str">
        <f>INDEX(allsections[[S]:[Order]],MATCH(PIs[[#This Row],[SSGUID]],allsections[SGUID],0),1)</f>
        <v>FO 05.03 Conservation des enregistrements</v>
      </c>
      <c r="T46" t="str">
        <f>INDEX(allsections[[S]:[Order]],MATCH(PIs[[#This Row],[SSGUID]],allsections[SGUID],0),2)</f>
        <v>-</v>
      </c>
      <c r="U46">
        <f>INDEX(S2PQ_relational[],MATCH(PIs[[#This Row],[GUID]],S2PQ_relational[PIGUID],0),2)</f>
        <v>0</v>
      </c>
      <c r="V46" t="b">
        <v>0</v>
      </c>
      <c r="W46" t="b">
        <v>0</v>
      </c>
    </row>
    <row r="47" spans="1:23" ht="409.5" x14ac:dyDescent="0.25">
      <c r="A47" t="s">
        <v>348</v>
      </c>
      <c r="C47" t="s">
        <v>349</v>
      </c>
      <c r="D47" t="s">
        <v>350</v>
      </c>
      <c r="E47" t="s">
        <v>351</v>
      </c>
      <c r="F47" t="s">
        <v>352</v>
      </c>
      <c r="G47" s="19" t="s">
        <v>353</v>
      </c>
      <c r="H47" t="s">
        <v>59</v>
      </c>
      <c r="I47" t="str">
        <f>INDEX(Level[Level],MATCH(PIs[[#This Row],[L]],Level[GUID],0),1)</f>
        <v>Exigence Mineure</v>
      </c>
      <c r="N47" t="s">
        <v>296</v>
      </c>
      <c r="O47" t="str">
        <f>INDEX(allsections[[S]:[Order]],MATCH(PIs[[#This Row],[SGUID]],allsections[SGUID],0),1)</f>
        <v>FO 05 GESTION DE L’EAU</v>
      </c>
      <c r="P47" t="str">
        <f>INDEX(allsections[[S]:[Order]],MATCH(PIs[[#This Row],[SGUID]],allsections[SGUID],0),2)</f>
        <v>-</v>
      </c>
      <c r="Q47">
        <f>INDEX(allsections[[S]:[Order]],MATCH(PIs[[#This Row],[SGUID]],allsections[SGUID],0),3)</f>
        <v>5</v>
      </c>
      <c r="R47" t="s">
        <v>297</v>
      </c>
      <c r="S47" t="str">
        <f>INDEX(allsections[[S]:[Order]],MATCH(PIs[[#This Row],[SSGUID]],allsections[SGUID],0),1)</f>
        <v>FO 05.02 Calcul des besoins en matière d’irrigation</v>
      </c>
      <c r="T47" t="str">
        <f>INDEX(allsections[[S]:[Order]],MATCH(PIs[[#This Row],[SSGUID]],allsections[SGUID],0),2)</f>
        <v>-</v>
      </c>
      <c r="U47" t="str">
        <f>INDEX(S2PQ_relational[],MATCH(PIs[[#This Row],[GUID]],S2PQ_relational[PIGUID],0),2)</f>
        <v>3gt3fIhN46QsU1qNjvnmb2</v>
      </c>
      <c r="V47" t="b">
        <v>0</v>
      </c>
      <c r="W47" t="b">
        <v>0</v>
      </c>
    </row>
    <row r="48" spans="1:23" ht="409.5" x14ac:dyDescent="0.25">
      <c r="A48" t="s">
        <v>354</v>
      </c>
      <c r="C48" t="s">
        <v>355</v>
      </c>
      <c r="D48" t="s">
        <v>356</v>
      </c>
      <c r="E48" t="s">
        <v>357</v>
      </c>
      <c r="F48" t="s">
        <v>358</v>
      </c>
      <c r="G48" s="19" t="s">
        <v>359</v>
      </c>
      <c r="H48" t="s">
        <v>59</v>
      </c>
      <c r="I48" t="str">
        <f>INDEX(Level[Level],MATCH(PIs[[#This Row],[L]],Level[GUID],0),1)</f>
        <v>Exigence Mineure</v>
      </c>
      <c r="N48" t="s">
        <v>69</v>
      </c>
      <c r="O48" t="str">
        <f>INDEX(allsections[[S]:[Order]],MATCH(PIs[[#This Row],[SGUID]],allsections[SGUID],0),1)</f>
        <v xml:space="preserve">FO 01 GESTION </v>
      </c>
      <c r="P48" t="str">
        <f>INDEX(allsections[[S]:[Order]],MATCH(PIs[[#This Row],[SGUID]],allsections[SGUID],0),2)</f>
        <v>-</v>
      </c>
      <c r="Q48">
        <f>INDEX(allsections[[S]:[Order]],MATCH(PIs[[#This Row],[SGUID]],allsections[SGUID],0),3)</f>
        <v>1</v>
      </c>
      <c r="R48" t="s">
        <v>283</v>
      </c>
      <c r="S48" t="str">
        <f>INDEX(allsections[[S]:[Order]],MATCH(PIs[[#This Row],[SSGUID]],allsections[SGUID],0),1)</f>
        <v>FO 01.03 Documentation interne</v>
      </c>
      <c r="T48" t="str">
        <f>INDEX(allsections[[S]:[Order]],MATCH(PIs[[#This Row],[SSGUID]],allsections[SGUID],0),2)</f>
        <v>-</v>
      </c>
      <c r="U48">
        <f>INDEX(S2PQ_relational[],MATCH(PIs[[#This Row],[GUID]],S2PQ_relational[PIGUID],0),2)</f>
        <v>0</v>
      </c>
      <c r="V48" t="b">
        <v>0</v>
      </c>
      <c r="W48" t="b">
        <v>0</v>
      </c>
    </row>
    <row r="49" spans="1:23" ht="409.5" x14ac:dyDescent="0.25">
      <c r="A49" t="s">
        <v>360</v>
      </c>
      <c r="C49" t="s">
        <v>361</v>
      </c>
      <c r="D49" t="s">
        <v>362</v>
      </c>
      <c r="E49" t="s">
        <v>363</v>
      </c>
      <c r="F49" t="s">
        <v>364</v>
      </c>
      <c r="G49" s="19" t="s">
        <v>365</v>
      </c>
      <c r="H49" t="s">
        <v>68</v>
      </c>
      <c r="I49" t="str">
        <f>INDEX(Level[Level],MATCH(PIs[[#This Row],[L]],Level[GUID],0),1)</f>
        <v>Exigence Majeure</v>
      </c>
      <c r="N49" t="s">
        <v>69</v>
      </c>
      <c r="O49" t="str">
        <f>INDEX(allsections[[S]:[Order]],MATCH(PIs[[#This Row],[SGUID]],allsections[SGUID],0),1)</f>
        <v xml:space="preserve">FO 01 GESTION </v>
      </c>
      <c r="P49" t="str">
        <f>INDEX(allsections[[S]:[Order]],MATCH(PIs[[#This Row],[SGUID]],allsections[SGUID],0),2)</f>
        <v>-</v>
      </c>
      <c r="Q49">
        <f>INDEX(allsections[[S]:[Order]],MATCH(PIs[[#This Row],[SGUID]],allsections[SGUID],0),3)</f>
        <v>1</v>
      </c>
      <c r="R49" t="s">
        <v>283</v>
      </c>
      <c r="S49" t="str">
        <f>INDEX(allsections[[S]:[Order]],MATCH(PIs[[#This Row],[SSGUID]],allsections[SGUID],0),1)</f>
        <v>FO 01.03 Documentation interne</v>
      </c>
      <c r="T49" t="str">
        <f>INDEX(allsections[[S]:[Order]],MATCH(PIs[[#This Row],[SSGUID]],allsections[SGUID],0),2)</f>
        <v>-</v>
      </c>
      <c r="U49">
        <f>INDEX(S2PQ_relational[],MATCH(PIs[[#This Row],[GUID]],S2PQ_relational[PIGUID],0),2)</f>
        <v>0</v>
      </c>
      <c r="V49" t="b">
        <v>0</v>
      </c>
      <c r="W49" t="b">
        <v>0</v>
      </c>
    </row>
    <row r="50" spans="1:23" x14ac:dyDescent="0.25">
      <c r="A50" t="s">
        <v>366</v>
      </c>
      <c r="C50" t="s">
        <v>367</v>
      </c>
      <c r="D50" t="s">
        <v>368</v>
      </c>
      <c r="E50" t="s">
        <v>369</v>
      </c>
      <c r="F50" t="s">
        <v>370</v>
      </c>
      <c r="G50" t="s">
        <v>371</v>
      </c>
      <c r="H50" t="s">
        <v>50</v>
      </c>
      <c r="I50" t="str">
        <f>INDEX(Level[Level],MATCH(PIs[[#This Row],[L]],Level[GUID],0),1)</f>
        <v>Recom.</v>
      </c>
      <c r="N50" t="s">
        <v>296</v>
      </c>
      <c r="O50" t="str">
        <f>INDEX(allsections[[S]:[Order]],MATCH(PIs[[#This Row],[SGUID]],allsections[SGUID],0),1)</f>
        <v>FO 05 GESTION DE L’EAU</v>
      </c>
      <c r="P50" t="str">
        <f>INDEX(allsections[[S]:[Order]],MATCH(PIs[[#This Row],[SGUID]],allsections[SGUID],0),2)</f>
        <v>-</v>
      </c>
      <c r="Q50">
        <f>INDEX(allsections[[S]:[Order]],MATCH(PIs[[#This Row],[SGUID]],allsections[SGUID],0),3)</f>
        <v>5</v>
      </c>
      <c r="R50" t="s">
        <v>335</v>
      </c>
      <c r="S50" t="str">
        <f>INDEX(allsections[[S]:[Order]],MATCH(PIs[[#This Row],[SSGUID]],allsections[SGUID],0),1)</f>
        <v>FO 05.04 Qualité de l’eau</v>
      </c>
      <c r="T50" t="str">
        <f>INDEX(allsections[[S]:[Order]],MATCH(PIs[[#This Row],[SSGUID]],allsections[SGUID],0),2)</f>
        <v>-</v>
      </c>
      <c r="U50">
        <f>INDEX(S2PQ_relational[],MATCH(PIs[[#This Row],[GUID]],S2PQ_relational[PIGUID],0),2)</f>
        <v>0</v>
      </c>
      <c r="V50" t="b">
        <v>0</v>
      </c>
      <c r="W50" t="b">
        <v>0</v>
      </c>
    </row>
    <row r="51" spans="1:23" ht="409.5" x14ac:dyDescent="0.25">
      <c r="A51" t="s">
        <v>372</v>
      </c>
      <c r="C51" t="s">
        <v>373</v>
      </c>
      <c r="D51" t="s">
        <v>374</v>
      </c>
      <c r="E51" t="s">
        <v>375</v>
      </c>
      <c r="F51" t="s">
        <v>376</v>
      </c>
      <c r="G51" s="19" t="s">
        <v>377</v>
      </c>
      <c r="H51" t="s">
        <v>68</v>
      </c>
      <c r="I51" t="str">
        <f>INDEX(Level[Level],MATCH(PIs[[#This Row],[L]],Level[GUID],0),1)</f>
        <v>Exigence Majeure</v>
      </c>
      <c r="N51" t="s">
        <v>69</v>
      </c>
      <c r="O51" t="str">
        <f>INDEX(allsections[[S]:[Order]],MATCH(PIs[[#This Row],[SGUID]],allsections[SGUID],0),1)</f>
        <v xml:space="preserve">FO 01 GESTION </v>
      </c>
      <c r="P51" t="str">
        <f>INDEX(allsections[[S]:[Order]],MATCH(PIs[[#This Row],[SGUID]],allsections[SGUID],0),2)</f>
        <v>-</v>
      </c>
      <c r="Q51">
        <f>INDEX(allsections[[S]:[Order]],MATCH(PIs[[#This Row],[SGUID]],allsections[SGUID],0),3)</f>
        <v>1</v>
      </c>
      <c r="R51" t="s">
        <v>283</v>
      </c>
      <c r="S51" t="str">
        <f>INDEX(allsections[[S]:[Order]],MATCH(PIs[[#This Row],[SSGUID]],allsections[SGUID],0),1)</f>
        <v>FO 01.03 Documentation interne</v>
      </c>
      <c r="T51" t="str">
        <f>INDEX(allsections[[S]:[Order]],MATCH(PIs[[#This Row],[SSGUID]],allsections[SGUID],0),2)</f>
        <v>-</v>
      </c>
      <c r="U51">
        <f>INDEX(S2PQ_relational[],MATCH(PIs[[#This Row],[GUID]],S2PQ_relational[PIGUID],0),2)</f>
        <v>0</v>
      </c>
      <c r="V51" t="b">
        <v>0</v>
      </c>
      <c r="W51" t="b">
        <v>0</v>
      </c>
    </row>
    <row r="52" spans="1:23" ht="409.5" x14ac:dyDescent="0.25">
      <c r="A52" t="s">
        <v>378</v>
      </c>
      <c r="C52" t="s">
        <v>379</v>
      </c>
      <c r="D52" t="s">
        <v>380</v>
      </c>
      <c r="E52" t="s">
        <v>381</v>
      </c>
      <c r="F52" t="s">
        <v>382</v>
      </c>
      <c r="G52" s="19" t="s">
        <v>383</v>
      </c>
      <c r="H52" t="s">
        <v>68</v>
      </c>
      <c r="I52" t="str">
        <f>INDEX(Level[Level],MATCH(PIs[[#This Row],[L]],Level[GUID],0),1)</f>
        <v>Exigence Majeure</v>
      </c>
      <c r="N52" t="s">
        <v>69</v>
      </c>
      <c r="O52" t="str">
        <f>INDEX(allsections[[S]:[Order]],MATCH(PIs[[#This Row],[SGUID]],allsections[SGUID],0),1)</f>
        <v xml:space="preserve">FO 01 GESTION </v>
      </c>
      <c r="P52" t="str">
        <f>INDEX(allsections[[S]:[Order]],MATCH(PIs[[#This Row],[SGUID]],allsections[SGUID],0),2)</f>
        <v>-</v>
      </c>
      <c r="Q52">
        <f>INDEX(allsections[[S]:[Order]],MATCH(PIs[[#This Row],[SGUID]],allsections[SGUID],0),3)</f>
        <v>1</v>
      </c>
      <c r="R52" t="s">
        <v>384</v>
      </c>
      <c r="S52" t="str">
        <f>INDEX(allsections[[S]:[Order]],MATCH(PIs[[#This Row],[SSGUID]],allsections[SGUID],0),1)</f>
        <v>FO 01.06 Réclamations</v>
      </c>
      <c r="T52" t="str">
        <f>INDEX(allsections[[S]:[Order]],MATCH(PIs[[#This Row],[SSGUID]],allsections[SGUID],0),2)</f>
        <v>-</v>
      </c>
      <c r="U52">
        <f>INDEX(S2PQ_relational[],MATCH(PIs[[#This Row],[GUID]],S2PQ_relational[PIGUID],0),2)</f>
        <v>0</v>
      </c>
      <c r="V52" t="b">
        <v>0</v>
      </c>
      <c r="W52" t="b">
        <v>0</v>
      </c>
    </row>
    <row r="53" spans="1:23" ht="409.5" x14ac:dyDescent="0.25">
      <c r="A53" t="s">
        <v>385</v>
      </c>
      <c r="C53" t="s">
        <v>386</v>
      </c>
      <c r="D53" t="s">
        <v>387</v>
      </c>
      <c r="E53" t="s">
        <v>388</v>
      </c>
      <c r="F53" t="s">
        <v>389</v>
      </c>
      <c r="G53" s="19" t="s">
        <v>390</v>
      </c>
      <c r="H53" t="s">
        <v>59</v>
      </c>
      <c r="I53" t="str">
        <f>INDEX(Level[Level],MATCH(PIs[[#This Row],[L]],Level[GUID],0),1)</f>
        <v>Exigence Mineure</v>
      </c>
      <c r="N53" t="s">
        <v>69</v>
      </c>
      <c r="O53" t="str">
        <f>INDEX(allsections[[S]:[Order]],MATCH(PIs[[#This Row],[SGUID]],allsections[SGUID],0),1)</f>
        <v xml:space="preserve">FO 01 GESTION </v>
      </c>
      <c r="P53" t="str">
        <f>INDEX(allsections[[S]:[Order]],MATCH(PIs[[#This Row],[SGUID]],allsections[SGUID],0),2)</f>
        <v>-</v>
      </c>
      <c r="Q53">
        <f>INDEX(allsections[[S]:[Order]],MATCH(PIs[[#This Row],[SGUID]],allsections[SGUID],0),3)</f>
        <v>1</v>
      </c>
      <c r="R53" t="s">
        <v>391</v>
      </c>
      <c r="S53" t="str">
        <f>INDEX(allsections[[S]:[Order]],MATCH(PIs[[#This Row],[SSGUID]],allsections[SGUID],0),1)</f>
        <v>FO 01.08 Rappel et retrait</v>
      </c>
      <c r="T53" t="str">
        <f>INDEX(allsections[[S]:[Order]],MATCH(PIs[[#This Row],[SSGUID]],allsections[SGUID],0),2)</f>
        <v>-</v>
      </c>
      <c r="U53">
        <f>INDEX(S2PQ_relational[],MATCH(PIs[[#This Row],[GUID]],S2PQ_relational[PIGUID],0),2)</f>
        <v>0</v>
      </c>
      <c r="V53" t="b">
        <v>0</v>
      </c>
      <c r="W53" t="b">
        <v>0</v>
      </c>
    </row>
    <row r="54" spans="1:23" ht="409.5" x14ac:dyDescent="0.25">
      <c r="A54" t="s">
        <v>392</v>
      </c>
      <c r="C54" t="s">
        <v>393</v>
      </c>
      <c r="D54" t="s">
        <v>394</v>
      </c>
      <c r="E54" t="s">
        <v>395</v>
      </c>
      <c r="F54" t="s">
        <v>396</v>
      </c>
      <c r="G54" s="19" t="s">
        <v>397</v>
      </c>
      <c r="H54" t="s">
        <v>59</v>
      </c>
      <c r="I54" t="str">
        <f>INDEX(Level[Level],MATCH(PIs[[#This Row],[L]],Level[GUID],0),1)</f>
        <v>Exigence Mineure</v>
      </c>
      <c r="N54" t="s">
        <v>69</v>
      </c>
      <c r="O54" t="str">
        <f>INDEX(allsections[[S]:[Order]],MATCH(PIs[[#This Row],[SGUID]],allsections[SGUID],0),1)</f>
        <v xml:space="preserve">FO 01 GESTION </v>
      </c>
      <c r="P54" t="str">
        <f>INDEX(allsections[[S]:[Order]],MATCH(PIs[[#This Row],[SGUID]],allsections[SGUID],0),2)</f>
        <v>-</v>
      </c>
      <c r="Q54">
        <f>INDEX(allsections[[S]:[Order]],MATCH(PIs[[#This Row],[SGUID]],allsections[SGUID],0),3)</f>
        <v>1</v>
      </c>
      <c r="R54" t="s">
        <v>398</v>
      </c>
      <c r="S54" t="str">
        <f>INDEX(allsections[[S]:[Order]],MATCH(PIs[[#This Row],[SSGUID]],allsections[SGUID],0),1)</f>
        <v>FO 01.07 Produits non conformes</v>
      </c>
      <c r="T54" t="str">
        <f>INDEX(allsections[[S]:[Order]],MATCH(PIs[[#This Row],[SSGUID]],allsections[SGUID],0),2)</f>
        <v>-</v>
      </c>
      <c r="U54">
        <f>INDEX(S2PQ_relational[],MATCH(PIs[[#This Row],[GUID]],S2PQ_relational[PIGUID],0),2)</f>
        <v>0</v>
      </c>
      <c r="V54" t="b">
        <v>0</v>
      </c>
      <c r="W54" t="b">
        <v>0</v>
      </c>
    </row>
    <row r="55" spans="1:23" ht="409.5" x14ac:dyDescent="0.25">
      <c r="A55" t="s">
        <v>399</v>
      </c>
      <c r="C55" t="s">
        <v>400</v>
      </c>
      <c r="D55" t="s">
        <v>401</v>
      </c>
      <c r="E55" t="s">
        <v>402</v>
      </c>
      <c r="F55" t="s">
        <v>403</v>
      </c>
      <c r="G55" s="19" t="s">
        <v>404</v>
      </c>
      <c r="H55" t="s">
        <v>68</v>
      </c>
      <c r="I55" t="str">
        <f>INDEX(Level[Level],MATCH(PIs[[#This Row],[L]],Level[GUID],0),1)</f>
        <v>Exigence Majeure</v>
      </c>
      <c r="N55" t="s">
        <v>69</v>
      </c>
      <c r="O55" t="str">
        <f>INDEX(allsections[[S]:[Order]],MATCH(PIs[[#This Row],[SGUID]],allsections[SGUID],0),1)</f>
        <v xml:space="preserve">FO 01 GESTION </v>
      </c>
      <c r="P55" t="str">
        <f>INDEX(allsections[[S]:[Order]],MATCH(PIs[[#This Row],[SGUID]],allsections[SGUID],0),2)</f>
        <v>-</v>
      </c>
      <c r="Q55">
        <f>INDEX(allsections[[S]:[Order]],MATCH(PIs[[#This Row],[SGUID]],allsections[SGUID],0),3)</f>
        <v>1</v>
      </c>
      <c r="R55" t="s">
        <v>384</v>
      </c>
      <c r="S55" t="str">
        <f>INDEX(allsections[[S]:[Order]],MATCH(PIs[[#This Row],[SSGUID]],allsections[SGUID],0),1)</f>
        <v>FO 01.06 Réclamations</v>
      </c>
      <c r="T55" t="str">
        <f>INDEX(allsections[[S]:[Order]],MATCH(PIs[[#This Row],[SSGUID]],allsections[SGUID],0),2)</f>
        <v>-</v>
      </c>
      <c r="U55">
        <f>INDEX(S2PQ_relational[],MATCH(PIs[[#This Row],[GUID]],S2PQ_relational[PIGUID],0),2)</f>
        <v>0</v>
      </c>
      <c r="V55" t="b">
        <v>0</v>
      </c>
      <c r="W55" t="b">
        <v>0</v>
      </c>
    </row>
    <row r="56" spans="1:23" ht="409.5" x14ac:dyDescent="0.25">
      <c r="A56" t="s">
        <v>405</v>
      </c>
      <c r="C56" t="s">
        <v>406</v>
      </c>
      <c r="D56" t="s">
        <v>407</v>
      </c>
      <c r="E56" t="s">
        <v>408</v>
      </c>
      <c r="F56" t="s">
        <v>409</v>
      </c>
      <c r="G56" s="19" t="s">
        <v>410</v>
      </c>
      <c r="H56" t="s">
        <v>68</v>
      </c>
      <c r="I56" t="str">
        <f>INDEX(Level[Level],MATCH(PIs[[#This Row],[L]],Level[GUID],0),1)</f>
        <v>Exigence Majeure</v>
      </c>
      <c r="N56" t="s">
        <v>296</v>
      </c>
      <c r="O56" t="str">
        <f>INDEX(allsections[[S]:[Order]],MATCH(PIs[[#This Row],[SGUID]],allsections[SGUID],0),1)</f>
        <v>FO 05 GESTION DE L’EAU</v>
      </c>
      <c r="P56" t="str">
        <f>INDEX(allsections[[S]:[Order]],MATCH(PIs[[#This Row],[SGUID]],allsections[SGUID],0),2)</f>
        <v>-</v>
      </c>
      <c r="Q56">
        <f>INDEX(allsections[[S]:[Order]],MATCH(PIs[[#This Row],[SGUID]],allsections[SGUID],0),3)</f>
        <v>5</v>
      </c>
      <c r="R56" t="s">
        <v>411</v>
      </c>
      <c r="S56" t="str">
        <f>INDEX(allsections[[S]:[Order]],MATCH(PIs[[#This Row],[SSGUID]],allsections[SGUID],0),1)</f>
        <v xml:space="preserve">FO 05.01 Sources d’eau
</v>
      </c>
      <c r="T56" t="str">
        <f>INDEX(allsections[[S]:[Order]],MATCH(PIs[[#This Row],[SSGUID]],allsections[SGUID],0),2)</f>
        <v>-</v>
      </c>
      <c r="U56" t="str">
        <f>INDEX(S2PQ_relational[],MATCH(PIs[[#This Row],[GUID]],S2PQ_relational[PIGUID],0),2)</f>
        <v>3gt3fIhN46QsU1qNjvnmb2</v>
      </c>
      <c r="V56" t="b">
        <v>0</v>
      </c>
      <c r="W56" t="b">
        <v>0</v>
      </c>
    </row>
    <row r="57" spans="1:23" x14ac:dyDescent="0.25">
      <c r="A57" t="s">
        <v>412</v>
      </c>
      <c r="C57" t="s">
        <v>413</v>
      </c>
      <c r="D57" t="s">
        <v>414</v>
      </c>
      <c r="E57" t="s">
        <v>415</v>
      </c>
      <c r="F57" t="s">
        <v>416</v>
      </c>
      <c r="G57" t="s">
        <v>417</v>
      </c>
      <c r="H57" t="s">
        <v>68</v>
      </c>
      <c r="I57" t="str">
        <f>INDEX(Level[Level],MATCH(PIs[[#This Row],[L]],Level[GUID],0),1)</f>
        <v>Exigence Majeure</v>
      </c>
      <c r="N57" t="s">
        <v>97</v>
      </c>
      <c r="O57" t="str">
        <f>INDEX(allsections[[S]:[Order]],MATCH(PIs[[#This Row],[SGUID]],allsections[SGUID],0),1)</f>
        <v>FO 02 TRAÇABILITÉ</v>
      </c>
      <c r="P57" t="str">
        <f>INDEX(allsections[[S]:[Order]],MATCH(PIs[[#This Row],[SGUID]],allsections[SGUID],0),2)</f>
        <v>-</v>
      </c>
      <c r="Q57">
        <f>INDEX(allsections[[S]:[Order]],MATCH(PIs[[#This Row],[SGUID]],allsections[SGUID],0),3)</f>
        <v>2</v>
      </c>
      <c r="R57" t="s">
        <v>418</v>
      </c>
      <c r="S57" t="str">
        <f>INDEX(allsections[[S]:[Order]],MATCH(PIs[[#This Row],[SSGUID]],allsections[SGUID],0),1)</f>
        <v>FO 02.03 Bilan matière</v>
      </c>
      <c r="T57" t="str">
        <f>INDEX(allsections[[S]:[Order]],MATCH(PIs[[#This Row],[SSGUID]],allsections[SGUID],0),2)</f>
        <v>-</v>
      </c>
      <c r="U57">
        <f>INDEX(S2PQ_relational[],MATCH(PIs[[#This Row],[GUID]],S2PQ_relational[PIGUID],0),2)</f>
        <v>0</v>
      </c>
      <c r="V57" t="b">
        <v>0</v>
      </c>
      <c r="W57" t="b">
        <v>0</v>
      </c>
    </row>
    <row r="58" spans="1:23" ht="409.5" x14ac:dyDescent="0.25">
      <c r="A58" t="s">
        <v>419</v>
      </c>
      <c r="C58" t="s">
        <v>420</v>
      </c>
      <c r="D58" t="s">
        <v>421</v>
      </c>
      <c r="E58" t="s">
        <v>422</v>
      </c>
      <c r="F58" t="s">
        <v>423</v>
      </c>
      <c r="G58" s="19" t="s">
        <v>424</v>
      </c>
      <c r="H58" t="s">
        <v>68</v>
      </c>
      <c r="I58" t="str">
        <f>INDEX(Level[Level],MATCH(PIs[[#This Row],[L]],Level[GUID],0),1)</f>
        <v>Exigence Majeure</v>
      </c>
      <c r="N58" t="s">
        <v>97</v>
      </c>
      <c r="O58" t="str">
        <f>INDEX(allsections[[S]:[Order]],MATCH(PIs[[#This Row],[SGUID]],allsections[SGUID],0),1)</f>
        <v>FO 02 TRAÇABILITÉ</v>
      </c>
      <c r="P58" t="str">
        <f>INDEX(allsections[[S]:[Order]],MATCH(PIs[[#This Row],[SGUID]],allsections[SGUID],0),2)</f>
        <v>-</v>
      </c>
      <c r="Q58">
        <f>INDEX(allsections[[S]:[Order]],MATCH(PIs[[#This Row],[SGUID]],allsections[SGUID],0),3)</f>
        <v>2</v>
      </c>
      <c r="R58" t="s">
        <v>418</v>
      </c>
      <c r="S58" t="str">
        <f>INDEX(allsections[[S]:[Order]],MATCH(PIs[[#This Row],[SSGUID]],allsections[SGUID],0),1)</f>
        <v>FO 02.03 Bilan matière</v>
      </c>
      <c r="T58" t="str">
        <f>INDEX(allsections[[S]:[Order]],MATCH(PIs[[#This Row],[SSGUID]],allsections[SGUID],0),2)</f>
        <v>-</v>
      </c>
      <c r="U58">
        <f>INDEX(S2PQ_relational[],MATCH(PIs[[#This Row],[GUID]],S2PQ_relational[PIGUID],0),2)</f>
        <v>0</v>
      </c>
      <c r="V58" t="b">
        <v>0</v>
      </c>
      <c r="W58" t="b">
        <v>0</v>
      </c>
    </row>
    <row r="59" spans="1:23" ht="409.5" x14ac:dyDescent="0.25">
      <c r="A59" t="s">
        <v>425</v>
      </c>
      <c r="C59" t="s">
        <v>426</v>
      </c>
      <c r="D59" t="s">
        <v>427</v>
      </c>
      <c r="E59" t="s">
        <v>428</v>
      </c>
      <c r="F59" t="s">
        <v>429</v>
      </c>
      <c r="G59" s="19" t="s">
        <v>430</v>
      </c>
      <c r="H59" t="s">
        <v>59</v>
      </c>
      <c r="I59" t="str">
        <f>INDEX(Level[Level],MATCH(PIs[[#This Row],[L]],Level[GUID],0),1)</f>
        <v>Exigence Mineure</v>
      </c>
      <c r="N59" t="s">
        <v>251</v>
      </c>
      <c r="O59" t="str">
        <f>INDEX(allsections[[S]:[Order]],MATCH(PIs[[#This Row],[SGUID]],allsections[SGUID],0),1)</f>
        <v>FO 06 LUTTE INTÉGRÉE</v>
      </c>
      <c r="P59" t="str">
        <f>INDEX(allsections[[S]:[Order]],MATCH(PIs[[#This Row],[SGUID]],allsections[SGUID],0),2)</f>
        <v>-</v>
      </c>
      <c r="Q59">
        <f>INDEX(allsections[[S]:[Order]],MATCH(PIs[[#This Row],[SGUID]],allsections[SGUID],0),3)</f>
        <v>6</v>
      </c>
      <c r="R59" t="s">
        <v>61</v>
      </c>
      <c r="S59" t="str">
        <f>INDEX(allsections[[S]:[Order]],MATCH(PIs[[#This Row],[SSGUID]],allsections[SGUID],0),1)</f>
        <v>-</v>
      </c>
      <c r="T59" t="str">
        <f>INDEX(allsections[[S]:[Order]],MATCH(PIs[[#This Row],[SSGUID]],allsections[SGUID],0),2)</f>
        <v>-</v>
      </c>
      <c r="U59">
        <f>INDEX(S2PQ_relational[],MATCH(PIs[[#This Row],[GUID]],S2PQ_relational[PIGUID],0),2)</f>
        <v>0</v>
      </c>
      <c r="V59" t="b">
        <v>0</v>
      </c>
      <c r="W59" t="b">
        <v>0</v>
      </c>
    </row>
    <row r="60" spans="1:23" x14ac:dyDescent="0.25">
      <c r="A60" t="s">
        <v>431</v>
      </c>
      <c r="C60" t="s">
        <v>432</v>
      </c>
      <c r="D60" t="s">
        <v>433</v>
      </c>
      <c r="E60" t="s">
        <v>434</v>
      </c>
      <c r="F60" t="s">
        <v>435</v>
      </c>
      <c r="G60" t="s">
        <v>436</v>
      </c>
      <c r="H60" t="s">
        <v>68</v>
      </c>
      <c r="I60" t="str">
        <f>INDEX(Level[Level],MATCH(PIs[[#This Row],[L]],Level[GUID],0),1)</f>
        <v>Exigence Majeure</v>
      </c>
      <c r="N60" t="s">
        <v>251</v>
      </c>
      <c r="O60" t="str">
        <f>INDEX(allsections[[S]:[Order]],MATCH(PIs[[#This Row],[SGUID]],allsections[SGUID],0),1)</f>
        <v>FO 06 LUTTE INTÉGRÉE</v>
      </c>
      <c r="P60" t="str">
        <f>INDEX(allsections[[S]:[Order]],MATCH(PIs[[#This Row],[SGUID]],allsections[SGUID],0),2)</f>
        <v>-</v>
      </c>
      <c r="Q60">
        <f>INDEX(allsections[[S]:[Order]],MATCH(PIs[[#This Row],[SGUID]],allsections[SGUID],0),3)</f>
        <v>6</v>
      </c>
      <c r="R60" t="s">
        <v>61</v>
      </c>
      <c r="S60" t="str">
        <f>INDEX(allsections[[S]:[Order]],MATCH(PIs[[#This Row],[SSGUID]],allsections[SGUID],0),1)</f>
        <v>-</v>
      </c>
      <c r="T60" t="str">
        <f>INDEX(allsections[[S]:[Order]],MATCH(PIs[[#This Row],[SSGUID]],allsections[SGUID],0),2)</f>
        <v>-</v>
      </c>
      <c r="U60">
        <f>INDEX(S2PQ_relational[],MATCH(PIs[[#This Row],[GUID]],S2PQ_relational[PIGUID],0),2)</f>
        <v>0</v>
      </c>
      <c r="V60" t="b">
        <v>0</v>
      </c>
      <c r="W60" t="b">
        <v>0</v>
      </c>
    </row>
    <row r="61" spans="1:23" ht="409.5" x14ac:dyDescent="0.25">
      <c r="A61" t="s">
        <v>437</v>
      </c>
      <c r="C61" t="s">
        <v>438</v>
      </c>
      <c r="D61" t="s">
        <v>439</v>
      </c>
      <c r="E61" t="s">
        <v>440</v>
      </c>
      <c r="F61" t="s">
        <v>441</v>
      </c>
      <c r="G61" s="19" t="s">
        <v>442</v>
      </c>
      <c r="H61" t="s">
        <v>68</v>
      </c>
      <c r="I61" t="str">
        <f>INDEX(Level[Level],MATCH(PIs[[#This Row],[L]],Level[GUID],0),1)</f>
        <v>Exigence Majeure</v>
      </c>
      <c r="N61" t="s">
        <v>97</v>
      </c>
      <c r="O61" t="str">
        <f>INDEX(allsections[[S]:[Order]],MATCH(PIs[[#This Row],[SGUID]],allsections[SGUID],0),1)</f>
        <v>FO 02 TRAÇABILITÉ</v>
      </c>
      <c r="P61" t="str">
        <f>INDEX(allsections[[S]:[Order]],MATCH(PIs[[#This Row],[SGUID]],allsections[SGUID],0),2)</f>
        <v>-</v>
      </c>
      <c r="Q61">
        <f>INDEX(allsections[[S]:[Order]],MATCH(PIs[[#This Row],[SGUID]],allsections[SGUID],0),3)</f>
        <v>2</v>
      </c>
      <c r="R61" t="s">
        <v>230</v>
      </c>
      <c r="S61" t="str">
        <f>INDEX(allsections[[S]:[Order]],MATCH(PIs[[#This Row],[SSGUID]],allsections[SGUID],0),1)</f>
        <v>FO 02.02 Propriété parallèle</v>
      </c>
      <c r="T61" t="str">
        <f>INDEX(allsections[[S]:[Order]],MATCH(PIs[[#This Row],[SSGUID]],allsections[SGUID],0),2)</f>
        <v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v>
      </c>
      <c r="U61" t="str">
        <f>INDEX(S2PQ_relational[],MATCH(PIs[[#This Row],[GUID]],S2PQ_relational[PIGUID],0),2)</f>
        <v>4C7ap9WXrPsgE102XE9985</v>
      </c>
      <c r="V61" t="b">
        <v>0</v>
      </c>
      <c r="W61" t="b">
        <v>0</v>
      </c>
    </row>
    <row r="62" spans="1:23" ht="409.5" x14ac:dyDescent="0.25">
      <c r="A62" t="s">
        <v>443</v>
      </c>
      <c r="C62" t="s">
        <v>444</v>
      </c>
      <c r="D62" t="s">
        <v>445</v>
      </c>
      <c r="E62" t="s">
        <v>446</v>
      </c>
      <c r="F62" t="s">
        <v>447</v>
      </c>
      <c r="G62" s="19" t="s">
        <v>448</v>
      </c>
      <c r="H62" t="s">
        <v>68</v>
      </c>
      <c r="I62" t="str">
        <f>INDEX(Level[Level],MATCH(PIs[[#This Row],[L]],Level[GUID],0),1)</f>
        <v>Exigence Majeure</v>
      </c>
      <c r="N62" t="s">
        <v>251</v>
      </c>
      <c r="O62" t="str">
        <f>INDEX(allsections[[S]:[Order]],MATCH(PIs[[#This Row],[SGUID]],allsections[SGUID],0),1)</f>
        <v>FO 06 LUTTE INTÉGRÉE</v>
      </c>
      <c r="P62" t="str">
        <f>INDEX(allsections[[S]:[Order]],MATCH(PIs[[#This Row],[SGUID]],allsections[SGUID],0),2)</f>
        <v>-</v>
      </c>
      <c r="Q62">
        <f>INDEX(allsections[[S]:[Order]],MATCH(PIs[[#This Row],[SGUID]],allsections[SGUID],0),3)</f>
        <v>6</v>
      </c>
      <c r="R62" t="s">
        <v>61</v>
      </c>
      <c r="S62" t="str">
        <f>INDEX(allsections[[S]:[Order]],MATCH(PIs[[#This Row],[SSGUID]],allsections[SGUID],0),1)</f>
        <v>-</v>
      </c>
      <c r="T62" t="str">
        <f>INDEX(allsections[[S]:[Order]],MATCH(PIs[[#This Row],[SSGUID]],allsections[SGUID],0),2)</f>
        <v>-</v>
      </c>
      <c r="U62">
        <f>INDEX(S2PQ_relational[],MATCH(PIs[[#This Row],[GUID]],S2PQ_relational[PIGUID],0),2)</f>
        <v>0</v>
      </c>
      <c r="V62" t="b">
        <v>0</v>
      </c>
      <c r="W62" t="b">
        <v>0</v>
      </c>
    </row>
    <row r="63" spans="1:23" x14ac:dyDescent="0.25">
      <c r="A63" t="s">
        <v>449</v>
      </c>
      <c r="C63" t="s">
        <v>450</v>
      </c>
      <c r="D63" t="s">
        <v>451</v>
      </c>
      <c r="E63" t="s">
        <v>452</v>
      </c>
      <c r="F63" t="s">
        <v>453</v>
      </c>
      <c r="G63" t="s">
        <v>454</v>
      </c>
      <c r="H63" t="s">
        <v>68</v>
      </c>
      <c r="I63" t="str">
        <f>INDEX(Level[Level],MATCH(PIs[[#This Row],[L]],Level[GUID],0),1)</f>
        <v>Exigence Majeure</v>
      </c>
      <c r="N63" t="s">
        <v>97</v>
      </c>
      <c r="O63" t="str">
        <f>INDEX(allsections[[S]:[Order]],MATCH(PIs[[#This Row],[SGUID]],allsections[SGUID],0),1)</f>
        <v>FO 02 TRAÇABILITÉ</v>
      </c>
      <c r="P63" t="str">
        <f>INDEX(allsections[[S]:[Order]],MATCH(PIs[[#This Row],[SGUID]],allsections[SGUID],0),2)</f>
        <v>-</v>
      </c>
      <c r="Q63">
        <f>INDEX(allsections[[S]:[Order]],MATCH(PIs[[#This Row],[SGUID]],allsections[SGUID],0),3)</f>
        <v>2</v>
      </c>
      <c r="R63" t="s">
        <v>418</v>
      </c>
      <c r="S63" t="str">
        <f>INDEX(allsections[[S]:[Order]],MATCH(PIs[[#This Row],[SSGUID]],allsections[SGUID],0),1)</f>
        <v>FO 02.03 Bilan matière</v>
      </c>
      <c r="T63" t="str">
        <f>INDEX(allsections[[S]:[Order]],MATCH(PIs[[#This Row],[SSGUID]],allsections[SGUID],0),2)</f>
        <v>-</v>
      </c>
      <c r="U63">
        <f>INDEX(S2PQ_relational[],MATCH(PIs[[#This Row],[GUID]],S2PQ_relational[PIGUID],0),2)</f>
        <v>0</v>
      </c>
      <c r="V63" t="b">
        <v>0</v>
      </c>
      <c r="W63" t="b">
        <v>0</v>
      </c>
    </row>
    <row r="64" spans="1:23" ht="409.5" x14ac:dyDescent="0.25">
      <c r="A64" t="s">
        <v>455</v>
      </c>
      <c r="C64" t="s">
        <v>456</v>
      </c>
      <c r="D64" t="s">
        <v>457</v>
      </c>
      <c r="E64" t="s">
        <v>458</v>
      </c>
      <c r="F64" t="s">
        <v>459</v>
      </c>
      <c r="G64" s="19" t="s">
        <v>460</v>
      </c>
      <c r="H64" t="s">
        <v>59</v>
      </c>
      <c r="I64" t="str">
        <f>INDEX(Level[Level],MATCH(PIs[[#This Row],[L]],Level[GUID],0),1)</f>
        <v>Exigence Mineure</v>
      </c>
      <c r="N64" t="s">
        <v>251</v>
      </c>
      <c r="O64" t="str">
        <f>INDEX(allsections[[S]:[Order]],MATCH(PIs[[#This Row],[SGUID]],allsections[SGUID],0),1)</f>
        <v>FO 06 LUTTE INTÉGRÉE</v>
      </c>
      <c r="P64" t="str">
        <f>INDEX(allsections[[S]:[Order]],MATCH(PIs[[#This Row],[SGUID]],allsections[SGUID],0),2)</f>
        <v>-</v>
      </c>
      <c r="Q64">
        <f>INDEX(allsections[[S]:[Order]],MATCH(PIs[[#This Row],[SGUID]],allsections[SGUID],0),3)</f>
        <v>6</v>
      </c>
      <c r="R64" t="s">
        <v>61</v>
      </c>
      <c r="S64" t="str">
        <f>INDEX(allsections[[S]:[Order]],MATCH(PIs[[#This Row],[SSGUID]],allsections[SGUID],0),1)</f>
        <v>-</v>
      </c>
      <c r="T64" t="str">
        <f>INDEX(allsections[[S]:[Order]],MATCH(PIs[[#This Row],[SSGUID]],allsections[SGUID],0),2)</f>
        <v>-</v>
      </c>
      <c r="U64">
        <f>INDEX(S2PQ_relational[],MATCH(PIs[[#This Row],[GUID]],S2PQ_relational[PIGUID],0),2)</f>
        <v>0</v>
      </c>
      <c r="V64" t="b">
        <v>0</v>
      </c>
      <c r="W64" t="b">
        <v>0</v>
      </c>
    </row>
    <row r="65" spans="1:23" x14ac:dyDescent="0.25">
      <c r="A65" t="s">
        <v>461</v>
      </c>
      <c r="C65" t="s">
        <v>462</v>
      </c>
      <c r="D65" t="s">
        <v>463</v>
      </c>
      <c r="E65" t="s">
        <v>464</v>
      </c>
      <c r="F65" t="s">
        <v>465</v>
      </c>
      <c r="G65" t="s">
        <v>466</v>
      </c>
      <c r="H65" t="s">
        <v>68</v>
      </c>
      <c r="I65" t="str">
        <f>INDEX(Level[Level],MATCH(PIs[[#This Row],[L]],Level[GUID],0),1)</f>
        <v>Exigence Majeure</v>
      </c>
      <c r="N65" t="s">
        <v>97</v>
      </c>
      <c r="O65" t="str">
        <f>INDEX(allsections[[S]:[Order]],MATCH(PIs[[#This Row],[SGUID]],allsections[SGUID],0),1)</f>
        <v>FO 02 TRAÇABILITÉ</v>
      </c>
      <c r="P65" t="str">
        <f>INDEX(allsections[[S]:[Order]],MATCH(PIs[[#This Row],[SGUID]],allsections[SGUID],0),2)</f>
        <v>-</v>
      </c>
      <c r="Q65">
        <f>INDEX(allsections[[S]:[Order]],MATCH(PIs[[#This Row],[SGUID]],allsections[SGUID],0),3)</f>
        <v>2</v>
      </c>
      <c r="R65" t="s">
        <v>230</v>
      </c>
      <c r="S65" t="str">
        <f>INDEX(allsections[[S]:[Order]],MATCH(PIs[[#This Row],[SSGUID]],allsections[SGUID],0),1)</f>
        <v>FO 02.02 Propriété parallèle</v>
      </c>
      <c r="T65" t="str">
        <f>INDEX(allsections[[S]:[Order]],MATCH(PIs[[#This Row],[SSGUID]],allsections[SGUID],0),2)</f>
        <v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v>
      </c>
      <c r="U65" t="str">
        <f>INDEX(S2PQ_relational[],MATCH(PIs[[#This Row],[GUID]],S2PQ_relational[PIGUID],0),2)</f>
        <v>4C7ap9WXrPsgE102XE9985</v>
      </c>
      <c r="V65" t="b">
        <v>0</v>
      </c>
      <c r="W65" t="b">
        <v>0</v>
      </c>
    </row>
    <row r="66" spans="1:23" ht="409.5" x14ac:dyDescent="0.25">
      <c r="A66" t="s">
        <v>467</v>
      </c>
      <c r="C66" t="s">
        <v>468</v>
      </c>
      <c r="D66" t="s">
        <v>469</v>
      </c>
      <c r="E66" t="s">
        <v>470</v>
      </c>
      <c r="F66" t="s">
        <v>471</v>
      </c>
      <c r="G66" s="19" t="s">
        <v>472</v>
      </c>
      <c r="H66" t="s">
        <v>50</v>
      </c>
      <c r="I66" t="str">
        <f>INDEX(Level[Level],MATCH(PIs[[#This Row],[L]],Level[GUID],0),1)</f>
        <v>Recom.</v>
      </c>
      <c r="N66" t="s">
        <v>251</v>
      </c>
      <c r="O66" t="str">
        <f>INDEX(allsections[[S]:[Order]],MATCH(PIs[[#This Row],[SGUID]],allsections[SGUID],0),1)</f>
        <v>FO 06 LUTTE INTÉGRÉE</v>
      </c>
      <c r="P66" t="str">
        <f>INDEX(allsections[[S]:[Order]],MATCH(PIs[[#This Row],[SGUID]],allsections[SGUID],0),2)</f>
        <v>-</v>
      </c>
      <c r="Q66">
        <f>INDEX(allsections[[S]:[Order]],MATCH(PIs[[#This Row],[SGUID]],allsections[SGUID],0),3)</f>
        <v>6</v>
      </c>
      <c r="R66" t="s">
        <v>61</v>
      </c>
      <c r="S66" t="str">
        <f>INDEX(allsections[[S]:[Order]],MATCH(PIs[[#This Row],[SSGUID]],allsections[SGUID],0),1)</f>
        <v>-</v>
      </c>
      <c r="T66" t="str">
        <f>INDEX(allsections[[S]:[Order]],MATCH(PIs[[#This Row],[SSGUID]],allsections[SGUID],0),2)</f>
        <v>-</v>
      </c>
      <c r="U66">
        <f>INDEX(S2PQ_relational[],MATCH(PIs[[#This Row],[GUID]],S2PQ_relational[PIGUID],0),2)</f>
        <v>0</v>
      </c>
      <c r="V66" t="b">
        <v>0</v>
      </c>
      <c r="W66" t="b">
        <v>0</v>
      </c>
    </row>
    <row r="67" spans="1:23" ht="409.5" x14ac:dyDescent="0.25">
      <c r="A67" t="s">
        <v>473</v>
      </c>
      <c r="C67" t="s">
        <v>474</v>
      </c>
      <c r="D67" t="s">
        <v>475</v>
      </c>
      <c r="E67" t="s">
        <v>476</v>
      </c>
      <c r="F67" t="s">
        <v>477</v>
      </c>
      <c r="G67" s="19" t="s">
        <v>478</v>
      </c>
      <c r="H67" t="s">
        <v>59</v>
      </c>
      <c r="I67" t="str">
        <f>INDEX(Level[Level],MATCH(PIs[[#This Row],[L]],Level[GUID],0),1)</f>
        <v>Exigence Mineure</v>
      </c>
      <c r="N67" t="s">
        <v>251</v>
      </c>
      <c r="O67" t="str">
        <f>INDEX(allsections[[S]:[Order]],MATCH(PIs[[#This Row],[SGUID]],allsections[SGUID],0),1)</f>
        <v>FO 06 LUTTE INTÉGRÉE</v>
      </c>
      <c r="P67" t="str">
        <f>INDEX(allsections[[S]:[Order]],MATCH(PIs[[#This Row],[SGUID]],allsections[SGUID],0),2)</f>
        <v>-</v>
      </c>
      <c r="Q67">
        <f>INDEX(allsections[[S]:[Order]],MATCH(PIs[[#This Row],[SGUID]],allsections[SGUID],0),3)</f>
        <v>6</v>
      </c>
      <c r="R67" t="s">
        <v>61</v>
      </c>
      <c r="S67" t="str">
        <f>INDEX(allsections[[S]:[Order]],MATCH(PIs[[#This Row],[SSGUID]],allsections[SGUID],0),1)</f>
        <v>-</v>
      </c>
      <c r="T67" t="str">
        <f>INDEX(allsections[[S]:[Order]],MATCH(PIs[[#This Row],[SSGUID]],allsections[SGUID],0),2)</f>
        <v>-</v>
      </c>
      <c r="U67">
        <f>INDEX(S2PQ_relational[],MATCH(PIs[[#This Row],[GUID]],S2PQ_relational[PIGUID],0),2)</f>
        <v>0</v>
      </c>
      <c r="V67" t="b">
        <v>0</v>
      </c>
      <c r="W67" t="b">
        <v>0</v>
      </c>
    </row>
    <row r="68" spans="1:23" ht="409.5" x14ac:dyDescent="0.25">
      <c r="A68" t="s">
        <v>479</v>
      </c>
      <c r="C68" t="s">
        <v>480</v>
      </c>
      <c r="D68" t="s">
        <v>481</v>
      </c>
      <c r="E68" t="s">
        <v>482</v>
      </c>
      <c r="F68" t="s">
        <v>483</v>
      </c>
      <c r="G68" s="19" t="s">
        <v>484</v>
      </c>
      <c r="H68" t="s">
        <v>68</v>
      </c>
      <c r="I68" t="str">
        <f>INDEX(Level[Level],MATCH(PIs[[#This Row],[L]],Level[GUID],0),1)</f>
        <v>Exigence Majeure</v>
      </c>
      <c r="N68" t="s">
        <v>251</v>
      </c>
      <c r="O68" t="str">
        <f>INDEX(allsections[[S]:[Order]],MATCH(PIs[[#This Row],[SGUID]],allsections[SGUID],0),1)</f>
        <v>FO 06 LUTTE INTÉGRÉE</v>
      </c>
      <c r="P68" t="str">
        <f>INDEX(allsections[[S]:[Order]],MATCH(PIs[[#This Row],[SGUID]],allsections[SGUID],0),2)</f>
        <v>-</v>
      </c>
      <c r="Q68">
        <f>INDEX(allsections[[S]:[Order]],MATCH(PIs[[#This Row],[SGUID]],allsections[SGUID],0),3)</f>
        <v>6</v>
      </c>
      <c r="R68" t="s">
        <v>61</v>
      </c>
      <c r="S68" t="str">
        <f>INDEX(allsections[[S]:[Order]],MATCH(PIs[[#This Row],[SSGUID]],allsections[SGUID],0),1)</f>
        <v>-</v>
      </c>
      <c r="T68" t="str">
        <f>INDEX(allsections[[S]:[Order]],MATCH(PIs[[#This Row],[SSGUID]],allsections[SGUID],0),2)</f>
        <v>-</v>
      </c>
      <c r="U68">
        <f>INDEX(S2PQ_relational[],MATCH(PIs[[#This Row],[GUID]],S2PQ_relational[PIGUID],0),2)</f>
        <v>0</v>
      </c>
      <c r="V68" t="b">
        <v>0</v>
      </c>
      <c r="W68" t="b">
        <v>0</v>
      </c>
    </row>
    <row r="69" spans="1:23" x14ac:dyDescent="0.25">
      <c r="A69" t="s">
        <v>485</v>
      </c>
      <c r="C69" t="s">
        <v>486</v>
      </c>
      <c r="D69" t="s">
        <v>487</v>
      </c>
      <c r="E69" t="s">
        <v>488</v>
      </c>
      <c r="F69" t="s">
        <v>489</v>
      </c>
      <c r="G69" t="s">
        <v>490</v>
      </c>
      <c r="H69" t="s">
        <v>68</v>
      </c>
      <c r="I69" t="str">
        <f>INDEX(Level[Level],MATCH(PIs[[#This Row],[L]],Level[GUID],0),1)</f>
        <v>Exigence Majeure</v>
      </c>
      <c r="N69" t="s">
        <v>83</v>
      </c>
      <c r="O69" t="str">
        <f>INDEX(allsections[[S]:[Order]],MATCH(PIs[[#This Row],[SGUID]],allsections[SGUID],0),1)</f>
        <v>FO 03 PLANTS ET SEMENCES</v>
      </c>
      <c r="P69" t="str">
        <f>INDEX(allsections[[S]:[Order]],MATCH(PIs[[#This Row],[SGUID]],allsections[SGUID],0),2)</f>
        <v>-</v>
      </c>
      <c r="Q69">
        <f>INDEX(allsections[[S]:[Order]],MATCH(PIs[[#This Row],[SGUID]],allsections[SGUID],0),3)</f>
        <v>3</v>
      </c>
      <c r="R69" t="s">
        <v>237</v>
      </c>
      <c r="S69" t="str">
        <f>INDEX(allsections[[S]:[Order]],MATCH(PIs[[#This Row],[SSGUID]],allsections[SGUID],0),1)</f>
        <v>FO 03.03 Organismes génétiquement modifiés</v>
      </c>
      <c r="T69" t="str">
        <f>INDEX(allsections[[S]:[Order]],MATCH(PIs[[#This Row],[SSGUID]],allsections[SGUID],0),2)</f>
        <v>-</v>
      </c>
      <c r="U69" t="str">
        <f>INDEX(S2PQ_relational[],MATCH(PIs[[#This Row],[GUID]],S2PQ_relational[PIGUID],0),2)</f>
        <v>1DMh4nsjnxwoMXI3CEg6sF</v>
      </c>
      <c r="V69" t="b">
        <v>0</v>
      </c>
      <c r="W69" t="b">
        <v>0</v>
      </c>
    </row>
    <row r="70" spans="1:23" x14ac:dyDescent="0.25">
      <c r="A70" t="s">
        <v>491</v>
      </c>
      <c r="C70" t="s">
        <v>492</v>
      </c>
      <c r="D70" t="s">
        <v>493</v>
      </c>
      <c r="E70" t="s">
        <v>494</v>
      </c>
      <c r="F70" t="s">
        <v>495</v>
      </c>
      <c r="G70" t="s">
        <v>496</v>
      </c>
      <c r="H70" t="s">
        <v>59</v>
      </c>
      <c r="I70" t="str">
        <f>INDEX(Level[Level],MATCH(PIs[[#This Row],[L]],Level[GUID],0),1)</f>
        <v>Exigence Mineure</v>
      </c>
      <c r="N70" t="s">
        <v>83</v>
      </c>
      <c r="O70" t="str">
        <f>INDEX(allsections[[S]:[Order]],MATCH(PIs[[#This Row],[SGUID]],allsections[SGUID],0),1)</f>
        <v>FO 03 PLANTS ET SEMENCES</v>
      </c>
      <c r="P70" t="str">
        <f>INDEX(allsections[[S]:[Order]],MATCH(PIs[[#This Row],[SGUID]],allsections[SGUID],0),2)</f>
        <v>-</v>
      </c>
      <c r="Q70">
        <f>INDEX(allsections[[S]:[Order]],MATCH(PIs[[#This Row],[SGUID]],allsections[SGUID],0),3)</f>
        <v>3</v>
      </c>
      <c r="R70" t="s">
        <v>237</v>
      </c>
      <c r="S70" t="str">
        <f>INDEX(allsections[[S]:[Order]],MATCH(PIs[[#This Row],[SSGUID]],allsections[SGUID],0),1)</f>
        <v>FO 03.03 Organismes génétiquement modifiés</v>
      </c>
      <c r="T70" t="str">
        <f>INDEX(allsections[[S]:[Order]],MATCH(PIs[[#This Row],[SSGUID]],allsections[SGUID],0),2)</f>
        <v>-</v>
      </c>
      <c r="U70" t="str">
        <f>INDEX(S2PQ_relational[],MATCH(PIs[[#This Row],[GUID]],S2PQ_relational[PIGUID],0),2)</f>
        <v>1DMh4nsjnxwoMXI3CEg6sF</v>
      </c>
      <c r="V70" t="b">
        <v>0</v>
      </c>
      <c r="W70" t="b">
        <v>0</v>
      </c>
    </row>
    <row r="71" spans="1:23" ht="409.5" x14ac:dyDescent="0.25">
      <c r="A71" t="s">
        <v>497</v>
      </c>
      <c r="C71" t="s">
        <v>498</v>
      </c>
      <c r="D71" t="s">
        <v>499</v>
      </c>
      <c r="E71" t="s">
        <v>500</v>
      </c>
      <c r="F71" t="s">
        <v>501</v>
      </c>
      <c r="G71" s="19" t="s">
        <v>502</v>
      </c>
      <c r="H71" t="s">
        <v>59</v>
      </c>
      <c r="I71" t="str">
        <f>INDEX(Level[Level],MATCH(PIs[[#This Row],[L]],Level[GUID],0),1)</f>
        <v>Exigence Mineure</v>
      </c>
      <c r="N71" t="s">
        <v>51</v>
      </c>
      <c r="O71" t="str">
        <f>INDEX(allsections[[S]:[Order]],MATCH(PIs[[#This Row],[SGUID]],allsections[SGUID],0),1)</f>
        <v>FO 04 SOLS, NUTRITION DES PLANTES ET ENGRAIS</v>
      </c>
      <c r="P71" t="str">
        <f>INDEX(allsections[[S]:[Order]],MATCH(PIs[[#This Row],[SGUID]],allsections[SGUID],0),2)</f>
        <v>-</v>
      </c>
      <c r="Q71">
        <f>INDEX(allsections[[S]:[Order]],MATCH(PIs[[#This Row],[SGUID]],allsections[SGUID],0),3)</f>
        <v>4</v>
      </c>
      <c r="R71" t="s">
        <v>244</v>
      </c>
      <c r="S71" t="str">
        <f>INDEX(allsections[[S]:[Order]],MATCH(PIs[[#This Row],[SSGUID]],allsections[SGUID],0),1)</f>
        <v>FO 04.03 Substrats</v>
      </c>
      <c r="T71" t="str">
        <f>INDEX(allsections[[S]:[Order]],MATCH(PIs[[#This Row],[SSGUID]],allsections[SGUID],0),2)</f>
        <v>-</v>
      </c>
      <c r="U71" t="str">
        <f>INDEX(S2PQ_relational[],MATCH(PIs[[#This Row],[GUID]],S2PQ_relational[PIGUID],0),2)</f>
        <v>2da4xRvctaGroBQaFMVdXV</v>
      </c>
      <c r="V71" t="b">
        <v>0</v>
      </c>
      <c r="W71" t="b">
        <v>0</v>
      </c>
    </row>
    <row r="72" spans="1:23" x14ac:dyDescent="0.25">
      <c r="A72" t="s">
        <v>503</v>
      </c>
      <c r="C72" t="s">
        <v>504</v>
      </c>
      <c r="D72" t="s">
        <v>505</v>
      </c>
      <c r="E72" t="s">
        <v>506</v>
      </c>
      <c r="F72" t="s">
        <v>507</v>
      </c>
      <c r="G72" t="s">
        <v>508</v>
      </c>
      <c r="H72" t="s">
        <v>68</v>
      </c>
      <c r="I72" t="str">
        <f>INDEX(Level[Level],MATCH(PIs[[#This Row],[L]],Level[GUID],0),1)</f>
        <v>Exigence Majeure</v>
      </c>
      <c r="N72" t="s">
        <v>83</v>
      </c>
      <c r="O72" t="str">
        <f>INDEX(allsections[[S]:[Order]],MATCH(PIs[[#This Row],[SGUID]],allsections[SGUID],0),1)</f>
        <v>FO 03 PLANTS ET SEMENCES</v>
      </c>
      <c r="P72" t="str">
        <f>INDEX(allsections[[S]:[Order]],MATCH(PIs[[#This Row],[SGUID]],allsections[SGUID],0),2)</f>
        <v>-</v>
      </c>
      <c r="Q72">
        <f>INDEX(allsections[[S]:[Order]],MATCH(PIs[[#This Row],[SGUID]],allsections[SGUID],0),3)</f>
        <v>3</v>
      </c>
      <c r="R72" t="s">
        <v>237</v>
      </c>
      <c r="S72" t="str">
        <f>INDEX(allsections[[S]:[Order]],MATCH(PIs[[#This Row],[SSGUID]],allsections[SGUID],0),1)</f>
        <v>FO 03.03 Organismes génétiquement modifiés</v>
      </c>
      <c r="T72" t="str">
        <f>INDEX(allsections[[S]:[Order]],MATCH(PIs[[#This Row],[SSGUID]],allsections[SGUID],0),2)</f>
        <v>-</v>
      </c>
      <c r="U72" t="str">
        <f>INDEX(S2PQ_relational[],MATCH(PIs[[#This Row],[GUID]],S2PQ_relational[PIGUID],0),2)</f>
        <v>1DMh4nsjnxwoMXI3CEg6sF</v>
      </c>
      <c r="V72" t="b">
        <v>0</v>
      </c>
      <c r="W72" t="b">
        <v>0</v>
      </c>
    </row>
    <row r="73" spans="1:23" x14ac:dyDescent="0.25">
      <c r="A73" t="s">
        <v>509</v>
      </c>
      <c r="C73" t="s">
        <v>510</v>
      </c>
      <c r="D73" t="s">
        <v>511</v>
      </c>
      <c r="E73" t="s">
        <v>512</v>
      </c>
      <c r="F73" t="s">
        <v>513</v>
      </c>
      <c r="G73" t="s">
        <v>514</v>
      </c>
      <c r="H73" t="s">
        <v>68</v>
      </c>
      <c r="I73" t="str">
        <f>INDEX(Level[Level],MATCH(PIs[[#This Row],[L]],Level[GUID],0),1)</f>
        <v>Exigence Majeure</v>
      </c>
      <c r="N73" t="s">
        <v>83</v>
      </c>
      <c r="O73" t="str">
        <f>INDEX(allsections[[S]:[Order]],MATCH(PIs[[#This Row],[SGUID]],allsections[SGUID],0),1)</f>
        <v>FO 03 PLANTS ET SEMENCES</v>
      </c>
      <c r="P73" t="str">
        <f>INDEX(allsections[[S]:[Order]],MATCH(PIs[[#This Row],[SGUID]],allsections[SGUID],0),2)</f>
        <v>-</v>
      </c>
      <c r="Q73">
        <f>INDEX(allsections[[S]:[Order]],MATCH(PIs[[#This Row],[SGUID]],allsections[SGUID],0),3)</f>
        <v>3</v>
      </c>
      <c r="R73" t="s">
        <v>237</v>
      </c>
      <c r="S73" t="str">
        <f>INDEX(allsections[[S]:[Order]],MATCH(PIs[[#This Row],[SSGUID]],allsections[SGUID],0),1)</f>
        <v>FO 03.03 Organismes génétiquement modifiés</v>
      </c>
      <c r="T73" t="str">
        <f>INDEX(allsections[[S]:[Order]],MATCH(PIs[[#This Row],[SSGUID]],allsections[SGUID],0),2)</f>
        <v>-</v>
      </c>
      <c r="U73" t="str">
        <f>INDEX(S2PQ_relational[],MATCH(PIs[[#This Row],[GUID]],S2PQ_relational[PIGUID],0),2)</f>
        <v>1DMh4nsjnxwoMXI3CEg6sF</v>
      </c>
      <c r="V73" t="b">
        <v>0</v>
      </c>
      <c r="W73" t="b">
        <v>0</v>
      </c>
    </row>
    <row r="74" spans="1:23" x14ac:dyDescent="0.25">
      <c r="A74" t="s">
        <v>515</v>
      </c>
      <c r="C74" t="s">
        <v>516</v>
      </c>
      <c r="D74" t="s">
        <v>517</v>
      </c>
      <c r="E74" t="s">
        <v>518</v>
      </c>
      <c r="F74" t="s">
        <v>519</v>
      </c>
      <c r="G74" t="s">
        <v>520</v>
      </c>
      <c r="H74" t="s">
        <v>68</v>
      </c>
      <c r="I74" t="str">
        <f>INDEX(Level[Level],MATCH(PIs[[#This Row],[L]],Level[GUID],0),1)</f>
        <v>Exigence Majeure</v>
      </c>
      <c r="N74" t="s">
        <v>51</v>
      </c>
      <c r="O74" t="str">
        <f>INDEX(allsections[[S]:[Order]],MATCH(PIs[[#This Row],[SGUID]],allsections[SGUID],0),1)</f>
        <v>FO 04 SOLS, NUTRITION DES PLANTES ET ENGRAIS</v>
      </c>
      <c r="P74" t="str">
        <f>INDEX(allsections[[S]:[Order]],MATCH(PIs[[#This Row],[SGUID]],allsections[SGUID],0),2)</f>
        <v>-</v>
      </c>
      <c r="Q74">
        <f>INDEX(allsections[[S]:[Order]],MATCH(PIs[[#This Row],[SGUID]],allsections[SGUID],0),3)</f>
        <v>4</v>
      </c>
      <c r="R74" t="s">
        <v>244</v>
      </c>
      <c r="S74" t="str">
        <f>INDEX(allsections[[S]:[Order]],MATCH(PIs[[#This Row],[SSGUID]],allsections[SGUID],0),1)</f>
        <v>FO 04.03 Substrats</v>
      </c>
      <c r="T74" t="str">
        <f>INDEX(allsections[[S]:[Order]],MATCH(PIs[[#This Row],[SSGUID]],allsections[SGUID],0),2)</f>
        <v>-</v>
      </c>
      <c r="U74" t="str">
        <f>INDEX(S2PQ_relational[],MATCH(PIs[[#This Row],[GUID]],S2PQ_relational[PIGUID],0),2)</f>
        <v>2da4xRvctaGroBQaFMVdXV</v>
      </c>
      <c r="V74" t="b">
        <v>0</v>
      </c>
      <c r="W74" t="b">
        <v>0</v>
      </c>
    </row>
    <row r="75" spans="1:23" x14ac:dyDescent="0.25">
      <c r="A75" t="s">
        <v>521</v>
      </c>
      <c r="C75" t="s">
        <v>522</v>
      </c>
      <c r="D75" t="s">
        <v>523</v>
      </c>
      <c r="E75" t="s">
        <v>524</v>
      </c>
      <c r="F75" t="s">
        <v>525</v>
      </c>
      <c r="G75" t="s">
        <v>526</v>
      </c>
      <c r="H75" t="s">
        <v>59</v>
      </c>
      <c r="I75" t="str">
        <f>INDEX(Level[Level],MATCH(PIs[[#This Row],[L]],Level[GUID],0),1)</f>
        <v>Exigence Mineure</v>
      </c>
      <c r="N75" t="s">
        <v>51</v>
      </c>
      <c r="O75" t="str">
        <f>INDEX(allsections[[S]:[Order]],MATCH(PIs[[#This Row],[SGUID]],allsections[SGUID],0),1)</f>
        <v>FO 04 SOLS, NUTRITION DES PLANTES ET ENGRAIS</v>
      </c>
      <c r="P75" t="str">
        <f>INDEX(allsections[[S]:[Order]],MATCH(PIs[[#This Row],[SGUID]],allsections[SGUID],0),2)</f>
        <v>-</v>
      </c>
      <c r="Q75">
        <f>INDEX(allsections[[S]:[Order]],MATCH(PIs[[#This Row],[SGUID]],allsections[SGUID],0),3)</f>
        <v>4</v>
      </c>
      <c r="R75" t="s">
        <v>52</v>
      </c>
      <c r="S75" t="str">
        <f>INDEX(allsections[[S]:[Order]],MATCH(PIs[[#This Row],[SSGUID]],allsections[SGUID],0),1)</f>
        <v>FO 04.02 Fumigation des sols</v>
      </c>
      <c r="T75" t="str">
        <f>INDEX(allsections[[S]:[Order]],MATCH(PIs[[#This Row],[SSGUID]],allsections[SGUID],0),2)</f>
        <v>-</v>
      </c>
      <c r="U75" t="str">
        <f>INDEX(S2PQ_relational[],MATCH(PIs[[#This Row],[GUID]],S2PQ_relational[PIGUID],0),2)</f>
        <v>7o0xBDTKxcKpHsZRwunVdc</v>
      </c>
      <c r="V75" t="b">
        <v>0</v>
      </c>
      <c r="W75" t="b">
        <v>0</v>
      </c>
    </row>
    <row r="76" spans="1:23" x14ac:dyDescent="0.25">
      <c r="A76" t="s">
        <v>527</v>
      </c>
      <c r="C76" t="s">
        <v>528</v>
      </c>
      <c r="D76" t="s">
        <v>529</v>
      </c>
      <c r="E76" t="s">
        <v>530</v>
      </c>
      <c r="F76" t="s">
        <v>531</v>
      </c>
      <c r="G76" t="s">
        <v>532</v>
      </c>
      <c r="H76" t="s">
        <v>68</v>
      </c>
      <c r="I76" t="str">
        <f>INDEX(Level[Level],MATCH(PIs[[#This Row],[L]],Level[GUID],0),1)</f>
        <v>Exigence Majeure</v>
      </c>
      <c r="N76" t="s">
        <v>51</v>
      </c>
      <c r="O76" t="str">
        <f>INDEX(allsections[[S]:[Order]],MATCH(PIs[[#This Row],[SGUID]],allsections[SGUID],0),1)</f>
        <v>FO 04 SOLS, NUTRITION DES PLANTES ET ENGRAIS</v>
      </c>
      <c r="P76" t="str">
        <f>INDEX(allsections[[S]:[Order]],MATCH(PIs[[#This Row],[SGUID]],allsections[SGUID],0),2)</f>
        <v>-</v>
      </c>
      <c r="Q76">
        <f>INDEX(allsections[[S]:[Order]],MATCH(PIs[[#This Row],[SGUID]],allsections[SGUID],0),3)</f>
        <v>4</v>
      </c>
      <c r="R76" t="s">
        <v>52</v>
      </c>
      <c r="S76" t="str">
        <f>INDEX(allsections[[S]:[Order]],MATCH(PIs[[#This Row],[SSGUID]],allsections[SGUID],0),1)</f>
        <v>FO 04.02 Fumigation des sols</v>
      </c>
      <c r="T76" t="str">
        <f>INDEX(allsections[[S]:[Order]],MATCH(PIs[[#This Row],[SSGUID]],allsections[SGUID],0),2)</f>
        <v>-</v>
      </c>
      <c r="U76" t="str">
        <f>INDEX(S2PQ_relational[],MATCH(PIs[[#This Row],[GUID]],S2PQ_relational[PIGUID],0),2)</f>
        <v>7o0xBDTKxcKpHsZRwunVdc</v>
      </c>
      <c r="V76" t="b">
        <v>0</v>
      </c>
      <c r="W76" t="b">
        <v>0</v>
      </c>
    </row>
    <row r="77" spans="1:23" x14ac:dyDescent="0.25">
      <c r="A77" t="s">
        <v>533</v>
      </c>
      <c r="C77" t="s">
        <v>534</v>
      </c>
      <c r="D77" t="s">
        <v>535</v>
      </c>
      <c r="E77" t="s">
        <v>536</v>
      </c>
      <c r="F77" t="s">
        <v>537</v>
      </c>
      <c r="G77" t="s">
        <v>538</v>
      </c>
      <c r="H77" t="s">
        <v>59</v>
      </c>
      <c r="I77" t="str">
        <f>INDEX(Level[Level],MATCH(PIs[[#This Row],[L]],Level[GUID],0),1)</f>
        <v>Exigence Mineure</v>
      </c>
      <c r="N77" t="s">
        <v>51</v>
      </c>
      <c r="O77" t="str">
        <f>INDEX(allsections[[S]:[Order]],MATCH(PIs[[#This Row],[SGUID]],allsections[SGUID],0),1)</f>
        <v>FO 04 SOLS, NUTRITION DES PLANTES ET ENGRAIS</v>
      </c>
      <c r="P77" t="str">
        <f>INDEX(allsections[[S]:[Order]],MATCH(PIs[[#This Row],[SGUID]],allsections[SGUID],0),2)</f>
        <v>-</v>
      </c>
      <c r="Q77">
        <f>INDEX(allsections[[S]:[Order]],MATCH(PIs[[#This Row],[SGUID]],allsections[SGUID],0),3)</f>
        <v>4</v>
      </c>
      <c r="R77" t="s">
        <v>223</v>
      </c>
      <c r="S77" t="str">
        <f>INDEX(allsections[[S]:[Order]],MATCH(PIs[[#This Row],[SSGUID]],allsections[SGUID],0),1)</f>
        <v>FO 04.05 Teneur en nutriments</v>
      </c>
      <c r="T77" t="str">
        <f>INDEX(allsections[[S]:[Order]],MATCH(PIs[[#This Row],[SSGUID]],allsections[SGUID],0),2)</f>
        <v>-</v>
      </c>
      <c r="U77" t="str">
        <f>INDEX(S2PQ_relational[],MATCH(PIs[[#This Row],[GUID]],S2PQ_relational[PIGUID],0),2)</f>
        <v>4R9L9YGGN56lLGRoI3945q</v>
      </c>
      <c r="V77" t="b">
        <v>0</v>
      </c>
      <c r="W77" t="b">
        <v>0</v>
      </c>
    </row>
    <row r="78" spans="1:23" x14ac:dyDescent="0.25">
      <c r="A78" t="s">
        <v>539</v>
      </c>
      <c r="C78" t="s">
        <v>540</v>
      </c>
      <c r="D78" t="s">
        <v>541</v>
      </c>
      <c r="E78" t="s">
        <v>542</v>
      </c>
      <c r="F78" t="s">
        <v>543</v>
      </c>
      <c r="G78" t="s">
        <v>544</v>
      </c>
      <c r="H78" t="s">
        <v>50</v>
      </c>
      <c r="I78" t="str">
        <f>INDEX(Level[Level],MATCH(PIs[[#This Row],[L]],Level[GUID],0),1)</f>
        <v>Recom.</v>
      </c>
      <c r="N78" t="s">
        <v>51</v>
      </c>
      <c r="O78" t="str">
        <f>INDEX(allsections[[S]:[Order]],MATCH(PIs[[#This Row],[SGUID]],allsections[SGUID],0),1)</f>
        <v>FO 04 SOLS, NUTRITION DES PLANTES ET ENGRAIS</v>
      </c>
      <c r="P78" t="str">
        <f>INDEX(allsections[[S]:[Order]],MATCH(PIs[[#This Row],[SGUID]],allsections[SGUID],0),2)</f>
        <v>-</v>
      </c>
      <c r="Q78">
        <f>INDEX(allsections[[S]:[Order]],MATCH(PIs[[#This Row],[SGUID]],allsections[SGUID],0),3)</f>
        <v>4</v>
      </c>
      <c r="R78" t="s">
        <v>197</v>
      </c>
      <c r="S78" t="str">
        <f>INDEX(allsections[[S]:[Order]],MATCH(PIs[[#This Row],[SSGUID]],allsections[SGUID],0),1)</f>
        <v xml:space="preserve">FO 04.01 Conservation des sols
</v>
      </c>
      <c r="T78" t="str">
        <f>INDEX(allsections[[S]:[Order]],MATCH(PIs[[#This Row],[SSGUID]],allsections[SGUID],0),2)</f>
        <v>Une bonne gestion du sol assure, à long terme, la fertilité des terres et leur rendement, et contribue à leur rentabilité. Non applicable aux cultures hors sol (par exemple les cultures hydroponiques ou les plants en pots).</v>
      </c>
      <c r="U78">
        <f>INDEX(S2PQ_relational[],MATCH(PIs[[#This Row],[GUID]],S2PQ_relational[PIGUID],0),2)</f>
        <v>0</v>
      </c>
      <c r="V78" t="b">
        <v>0</v>
      </c>
      <c r="W78" t="b">
        <v>0</v>
      </c>
    </row>
    <row r="79" spans="1:23" ht="409.5" x14ac:dyDescent="0.25">
      <c r="A79" t="s">
        <v>545</v>
      </c>
      <c r="C79" t="s">
        <v>546</v>
      </c>
      <c r="D79" t="s">
        <v>547</v>
      </c>
      <c r="E79" t="s">
        <v>548</v>
      </c>
      <c r="F79" t="s">
        <v>549</v>
      </c>
      <c r="G79" s="19" t="s">
        <v>550</v>
      </c>
      <c r="H79" t="s">
        <v>59</v>
      </c>
      <c r="I79" t="str">
        <f>INDEX(Level[Level],MATCH(PIs[[#This Row],[L]],Level[GUID],0),1)</f>
        <v>Exigence Mineure</v>
      </c>
      <c r="N79" t="s">
        <v>190</v>
      </c>
      <c r="O79" t="str">
        <f>INDEX(allsections[[S]:[Order]],MATCH(PIs[[#This Row],[SGUID]],allsections[SGUID],0),1)</f>
        <v xml:space="preserve">FO 11 EFFICIENCE ÉNERGÉTIQUE </v>
      </c>
      <c r="P79" t="str">
        <f>INDEX(allsections[[S]:[Order]],MATCH(PIs[[#This Row],[SGUID]],allsections[SGUID],0),2)</f>
        <v>-</v>
      </c>
      <c r="Q79">
        <f>INDEX(allsections[[S]:[Order]],MATCH(PIs[[#This Row],[SGUID]],allsections[SGUID],0),3)</f>
        <v>11</v>
      </c>
      <c r="R79" t="s">
        <v>61</v>
      </c>
      <c r="S79" t="str">
        <f>INDEX(allsections[[S]:[Order]],MATCH(PIs[[#This Row],[SSGUID]],allsections[SGUID],0),1)</f>
        <v>-</v>
      </c>
      <c r="T79" t="str">
        <f>INDEX(allsections[[S]:[Order]],MATCH(PIs[[#This Row],[SSGUID]],allsections[SGUID],0),2)</f>
        <v>-</v>
      </c>
      <c r="U79">
        <f>INDEX(S2PQ_relational[],MATCH(PIs[[#This Row],[GUID]],S2PQ_relational[PIGUID],0),2)</f>
        <v>0</v>
      </c>
      <c r="V79" t="b">
        <v>0</v>
      </c>
      <c r="W79" t="b">
        <v>0</v>
      </c>
    </row>
    <row r="80" spans="1:23" ht="409.5" x14ac:dyDescent="0.25">
      <c r="A80" t="s">
        <v>551</v>
      </c>
      <c r="C80" t="s">
        <v>552</v>
      </c>
      <c r="D80" t="s">
        <v>553</v>
      </c>
      <c r="E80" t="s">
        <v>554</v>
      </c>
      <c r="F80" t="s">
        <v>555</v>
      </c>
      <c r="G80" s="19" t="s">
        <v>556</v>
      </c>
      <c r="H80" t="s">
        <v>59</v>
      </c>
      <c r="I80" t="str">
        <f>INDEX(Level[Level],MATCH(PIs[[#This Row],[L]],Level[GUID],0),1)</f>
        <v>Exigence Mineure</v>
      </c>
      <c r="N80" t="s">
        <v>190</v>
      </c>
      <c r="O80" t="str">
        <f>INDEX(allsections[[S]:[Order]],MATCH(PIs[[#This Row],[SGUID]],allsections[SGUID],0),1)</f>
        <v xml:space="preserve">FO 11 EFFICIENCE ÉNERGÉTIQUE </v>
      </c>
      <c r="P80" t="str">
        <f>INDEX(allsections[[S]:[Order]],MATCH(PIs[[#This Row],[SGUID]],allsections[SGUID],0),2)</f>
        <v>-</v>
      </c>
      <c r="Q80">
        <f>INDEX(allsections[[S]:[Order]],MATCH(PIs[[#This Row],[SGUID]],allsections[SGUID],0),3)</f>
        <v>11</v>
      </c>
      <c r="R80" t="s">
        <v>61</v>
      </c>
      <c r="S80" t="str">
        <f>INDEX(allsections[[S]:[Order]],MATCH(PIs[[#This Row],[SSGUID]],allsections[SGUID],0),1)</f>
        <v>-</v>
      </c>
      <c r="T80" t="str">
        <f>INDEX(allsections[[S]:[Order]],MATCH(PIs[[#This Row],[SSGUID]],allsections[SGUID],0),2)</f>
        <v>-</v>
      </c>
      <c r="U80">
        <f>INDEX(S2PQ_relational[],MATCH(PIs[[#This Row],[GUID]],S2PQ_relational[PIGUID],0),2)</f>
        <v>0</v>
      </c>
      <c r="V80" t="b">
        <v>0</v>
      </c>
      <c r="W80" t="b">
        <v>0</v>
      </c>
    </row>
    <row r="81" spans="1:23" x14ac:dyDescent="0.25">
      <c r="A81" t="s">
        <v>557</v>
      </c>
      <c r="C81" t="s">
        <v>558</v>
      </c>
      <c r="D81" t="s">
        <v>559</v>
      </c>
      <c r="E81" t="s">
        <v>560</v>
      </c>
      <c r="F81" t="s">
        <v>561</v>
      </c>
      <c r="G81" t="s">
        <v>562</v>
      </c>
      <c r="H81" t="s">
        <v>59</v>
      </c>
      <c r="I81" t="str">
        <f>INDEX(Level[Level],MATCH(PIs[[#This Row],[L]],Level[GUID],0),1)</f>
        <v>Exigence Mineure</v>
      </c>
      <c r="N81" t="s">
        <v>51</v>
      </c>
      <c r="O81" t="str">
        <f>INDEX(allsections[[S]:[Order]],MATCH(PIs[[#This Row],[SGUID]],allsections[SGUID],0),1)</f>
        <v>FO 04 SOLS, NUTRITION DES PLANTES ET ENGRAIS</v>
      </c>
      <c r="P81" t="str">
        <f>INDEX(allsections[[S]:[Order]],MATCH(PIs[[#This Row],[SGUID]],allsections[SGUID],0),2)</f>
        <v>-</v>
      </c>
      <c r="Q81">
        <f>INDEX(allsections[[S]:[Order]],MATCH(PIs[[#This Row],[SGUID]],allsections[SGUID],0),3)</f>
        <v>4</v>
      </c>
      <c r="R81" t="s">
        <v>197</v>
      </c>
      <c r="S81" t="str">
        <f>INDEX(allsections[[S]:[Order]],MATCH(PIs[[#This Row],[SSGUID]],allsections[SGUID],0),1)</f>
        <v xml:space="preserve">FO 04.01 Conservation des sols
</v>
      </c>
      <c r="T81" t="str">
        <f>INDEX(allsections[[S]:[Order]],MATCH(PIs[[#This Row],[SSGUID]],allsections[SGUID],0),2)</f>
        <v>Une bonne gestion du sol assure, à long terme, la fertilité des terres et leur rendement, et contribue à leur rentabilité. Non applicable aux cultures hors sol (par exemple les cultures hydroponiques ou les plants en pots).</v>
      </c>
      <c r="U81" t="str">
        <f>INDEX(S2PQ_relational[],MATCH(PIs[[#This Row],[GUID]],S2PQ_relational[PIGUID],0),2)</f>
        <v>6WUvJ8mCZ5jZz6OMmg6bGM</v>
      </c>
      <c r="V81" t="b">
        <v>0</v>
      </c>
      <c r="W81" t="b">
        <v>0</v>
      </c>
    </row>
    <row r="82" spans="1:23" ht="409.5" x14ac:dyDescent="0.25">
      <c r="A82" t="s">
        <v>563</v>
      </c>
      <c r="C82" t="s">
        <v>564</v>
      </c>
      <c r="D82" t="s">
        <v>565</v>
      </c>
      <c r="E82" t="s">
        <v>566</v>
      </c>
      <c r="F82" t="s">
        <v>567</v>
      </c>
      <c r="G82" s="19" t="s">
        <v>568</v>
      </c>
      <c r="H82" t="s">
        <v>59</v>
      </c>
      <c r="I82" t="str">
        <f>INDEX(Level[Level],MATCH(PIs[[#This Row],[L]],Level[GUID],0),1)</f>
        <v>Exigence Mineure</v>
      </c>
      <c r="N82" t="s">
        <v>51</v>
      </c>
      <c r="O82" t="str">
        <f>INDEX(allsections[[S]:[Order]],MATCH(PIs[[#This Row],[SGUID]],allsections[SGUID],0),1)</f>
        <v>FO 04 SOLS, NUTRITION DES PLANTES ET ENGRAIS</v>
      </c>
      <c r="P82" t="str">
        <f>INDEX(allsections[[S]:[Order]],MATCH(PIs[[#This Row],[SGUID]],allsections[SGUID],0),2)</f>
        <v>-</v>
      </c>
      <c r="Q82">
        <f>INDEX(allsections[[S]:[Order]],MATCH(PIs[[#This Row],[SGUID]],allsections[SGUID],0),3)</f>
        <v>4</v>
      </c>
      <c r="R82" t="s">
        <v>569</v>
      </c>
      <c r="S82" t="str">
        <f>INDEX(allsections[[S]:[Order]],MATCH(PIs[[#This Row],[SSGUID]],allsections[SGUID],0),1)</f>
        <v>FO 04.04 Besoins nutritionnels</v>
      </c>
      <c r="T82" t="str">
        <f>INDEX(allsections[[S]:[Order]],MATCH(PIs[[#This Row],[SSGUID]],allsections[SGUID],0),2)</f>
        <v>-</v>
      </c>
      <c r="U82" t="str">
        <f>INDEX(S2PQ_relational[],MATCH(PIs[[#This Row],[GUID]],S2PQ_relational[PIGUID],0),2)</f>
        <v>4R9L9YGGN56lLGRoI3945q</v>
      </c>
      <c r="V82" t="b">
        <v>0</v>
      </c>
      <c r="W82" t="b">
        <v>0</v>
      </c>
    </row>
    <row r="83" spans="1:23" x14ac:dyDescent="0.25">
      <c r="A83" t="s">
        <v>570</v>
      </c>
      <c r="C83" t="s">
        <v>571</v>
      </c>
      <c r="D83" t="s">
        <v>572</v>
      </c>
      <c r="E83" t="s">
        <v>573</v>
      </c>
      <c r="F83" t="s">
        <v>574</v>
      </c>
      <c r="G83" t="s">
        <v>575</v>
      </c>
      <c r="H83" t="s">
        <v>68</v>
      </c>
      <c r="I83" t="str">
        <f>INDEX(Level[Level],MATCH(PIs[[#This Row],[L]],Level[GUID],0),1)</f>
        <v>Exigence Majeure</v>
      </c>
      <c r="N83" t="s">
        <v>97</v>
      </c>
      <c r="O83" t="str">
        <f>INDEX(allsections[[S]:[Order]],MATCH(PIs[[#This Row],[SGUID]],allsections[SGUID],0),1)</f>
        <v>FO 02 TRAÇABILITÉ</v>
      </c>
      <c r="P83" t="str">
        <f>INDEX(allsections[[S]:[Order]],MATCH(PIs[[#This Row],[SGUID]],allsections[SGUID],0),2)</f>
        <v>-</v>
      </c>
      <c r="Q83">
        <f>INDEX(allsections[[S]:[Order]],MATCH(PIs[[#This Row],[SGUID]],allsections[SGUID],0),3)</f>
        <v>2</v>
      </c>
      <c r="R83" t="s">
        <v>230</v>
      </c>
      <c r="S83" t="str">
        <f>INDEX(allsections[[S]:[Order]],MATCH(PIs[[#This Row],[SSGUID]],allsections[SGUID],0),1)</f>
        <v>FO 02.02 Propriété parallèle</v>
      </c>
      <c r="T83" t="str">
        <f>INDEX(allsections[[S]:[Order]],MATCH(PIs[[#This Row],[SSGUID]],allsections[SGUID],0),2)</f>
        <v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v>
      </c>
      <c r="U83" t="str">
        <f>INDEX(S2PQ_relational[],MATCH(PIs[[#This Row],[GUID]],S2PQ_relational[PIGUID],0),2)</f>
        <v>4C7ap9WXrPsgE102XE9985</v>
      </c>
      <c r="V83" t="b">
        <v>0</v>
      </c>
      <c r="W83" t="b">
        <v>0</v>
      </c>
    </row>
    <row r="84" spans="1:23" ht="409.5" x14ac:dyDescent="0.25">
      <c r="A84" t="s">
        <v>576</v>
      </c>
      <c r="C84" t="s">
        <v>577</v>
      </c>
      <c r="D84" t="s">
        <v>578</v>
      </c>
      <c r="E84" t="s">
        <v>579</v>
      </c>
      <c r="F84" t="s">
        <v>580</v>
      </c>
      <c r="G84" s="19" t="s">
        <v>581</v>
      </c>
      <c r="H84" t="s">
        <v>68</v>
      </c>
      <c r="I84" t="str">
        <f>INDEX(Level[Level],MATCH(PIs[[#This Row],[L]],Level[GUID],0),1)</f>
        <v>Exigence Majeure</v>
      </c>
      <c r="N84" t="s">
        <v>190</v>
      </c>
      <c r="O84" t="str">
        <f>INDEX(allsections[[S]:[Order]],MATCH(PIs[[#This Row],[SGUID]],allsections[SGUID],0),1)</f>
        <v xml:space="preserve">FO 11 EFFICIENCE ÉNERGÉTIQUE </v>
      </c>
      <c r="P84" t="str">
        <f>INDEX(allsections[[S]:[Order]],MATCH(PIs[[#This Row],[SGUID]],allsections[SGUID],0),2)</f>
        <v>-</v>
      </c>
      <c r="Q84">
        <f>INDEX(allsections[[S]:[Order]],MATCH(PIs[[#This Row],[SGUID]],allsections[SGUID],0),3)</f>
        <v>11</v>
      </c>
      <c r="R84" t="s">
        <v>61</v>
      </c>
      <c r="S84" t="str">
        <f>INDEX(allsections[[S]:[Order]],MATCH(PIs[[#This Row],[SSGUID]],allsections[SGUID],0),1)</f>
        <v>-</v>
      </c>
      <c r="T84" t="str">
        <f>INDEX(allsections[[S]:[Order]],MATCH(PIs[[#This Row],[SSGUID]],allsections[SGUID],0),2)</f>
        <v>-</v>
      </c>
      <c r="U84">
        <f>INDEX(S2PQ_relational[],MATCH(PIs[[#This Row],[GUID]],S2PQ_relational[PIGUID],0),2)</f>
        <v>0</v>
      </c>
      <c r="V84" t="b">
        <v>0</v>
      </c>
      <c r="W84" t="b">
        <v>0</v>
      </c>
    </row>
    <row r="85" spans="1:23" ht="409.5" x14ac:dyDescent="0.25">
      <c r="A85" t="s">
        <v>582</v>
      </c>
      <c r="C85" t="s">
        <v>583</v>
      </c>
      <c r="D85" t="s">
        <v>584</v>
      </c>
      <c r="E85" t="s">
        <v>585</v>
      </c>
      <c r="F85" t="s">
        <v>586</v>
      </c>
      <c r="G85" s="19" t="s">
        <v>587</v>
      </c>
      <c r="H85" t="s">
        <v>50</v>
      </c>
      <c r="I85" t="str">
        <f>INDEX(Level[Level],MATCH(PIs[[#This Row],[L]],Level[GUID],0),1)</f>
        <v>Recom.</v>
      </c>
      <c r="N85" t="s">
        <v>183</v>
      </c>
      <c r="O85" t="str">
        <f>INDEX(allsections[[S]:[Order]],MATCH(PIs[[#This Row],[SGUID]],allsections[SGUID],0),1)</f>
        <v xml:space="preserve">FO 10 BIODIVERSITÉ
</v>
      </c>
      <c r="P85" t="str">
        <f>INDEX(allsections[[S]:[Order]],MATCH(PIs[[#This Row],[SGUID]],allsections[SGUID],0),2)</f>
        <v>-</v>
      </c>
      <c r="Q85">
        <f>INDEX(allsections[[S]:[Order]],MATCH(PIs[[#This Row],[SGUID]],allsections[SGUID],0),3)</f>
        <v>10</v>
      </c>
      <c r="R85" t="s">
        <v>61</v>
      </c>
      <c r="S85" t="str">
        <f>INDEX(allsections[[S]:[Order]],MATCH(PIs[[#This Row],[SSGUID]],allsections[SGUID],0),1)</f>
        <v>-</v>
      </c>
      <c r="T85" t="str">
        <f>INDEX(allsections[[S]:[Order]],MATCH(PIs[[#This Row],[SSGUID]],allsections[SGUID],0),2)</f>
        <v>-</v>
      </c>
      <c r="U85">
        <f>INDEX(S2PQ_relational[],MATCH(PIs[[#This Row],[GUID]],S2PQ_relational[PIGUID],0),2)</f>
        <v>0</v>
      </c>
      <c r="V85" t="b">
        <v>0</v>
      </c>
      <c r="W85" t="b">
        <v>0</v>
      </c>
    </row>
    <row r="86" spans="1:23" ht="409.5" x14ac:dyDescent="0.25">
      <c r="A86" t="s">
        <v>588</v>
      </c>
      <c r="C86" t="s">
        <v>589</v>
      </c>
      <c r="D86" t="s">
        <v>590</v>
      </c>
      <c r="E86" t="s">
        <v>591</v>
      </c>
      <c r="F86" t="s">
        <v>592</v>
      </c>
      <c r="G86" s="19" t="s">
        <v>593</v>
      </c>
      <c r="H86" t="s">
        <v>68</v>
      </c>
      <c r="I86" t="str">
        <f>INDEX(Level[Level],MATCH(PIs[[#This Row],[L]],Level[GUID],0),1)</f>
        <v>Exigence Majeure</v>
      </c>
      <c r="N86" t="s">
        <v>97</v>
      </c>
      <c r="O86" t="str">
        <f>INDEX(allsections[[S]:[Order]],MATCH(PIs[[#This Row],[SGUID]],allsections[SGUID],0),1)</f>
        <v>FO 02 TRAÇABILITÉ</v>
      </c>
      <c r="P86" t="str">
        <f>INDEX(allsections[[S]:[Order]],MATCH(PIs[[#This Row],[SGUID]],allsections[SGUID],0),2)</f>
        <v>-</v>
      </c>
      <c r="Q86">
        <f>INDEX(allsections[[S]:[Order]],MATCH(PIs[[#This Row],[SGUID]],allsections[SGUID],0),3)</f>
        <v>2</v>
      </c>
      <c r="R86" t="s">
        <v>594</v>
      </c>
      <c r="S86" t="str">
        <f>INDEX(allsections[[S]:[Order]],MATCH(PIs[[#This Row],[SSGUID]],allsections[SGUID],0),1)</f>
        <v>FO 02.01 Traçabilité</v>
      </c>
      <c r="T86" t="str">
        <f>INDEX(allsections[[S]:[Order]],MATCH(PIs[[#This Row],[SSGUID]],allsections[SGUID],0),2)</f>
        <v>-</v>
      </c>
      <c r="U86">
        <f>INDEX(S2PQ_relational[],MATCH(PIs[[#This Row],[GUID]],S2PQ_relational[PIGUID],0),2)</f>
        <v>0</v>
      </c>
      <c r="V86" t="b">
        <v>0</v>
      </c>
      <c r="W86" t="b">
        <v>0</v>
      </c>
    </row>
    <row r="87" spans="1:23" x14ac:dyDescent="0.25">
      <c r="A87" t="s">
        <v>595</v>
      </c>
      <c r="C87" t="s">
        <v>596</v>
      </c>
      <c r="D87" t="s">
        <v>597</v>
      </c>
      <c r="E87" t="s">
        <v>598</v>
      </c>
      <c r="F87" t="s">
        <v>599</v>
      </c>
      <c r="G87" t="s">
        <v>600</v>
      </c>
      <c r="H87" t="s">
        <v>59</v>
      </c>
      <c r="I87" t="str">
        <f>INDEX(Level[Level],MATCH(PIs[[#This Row],[L]],Level[GUID],0),1)</f>
        <v>Exigence Mineure</v>
      </c>
      <c r="N87" t="s">
        <v>51</v>
      </c>
      <c r="O87" t="str">
        <f>INDEX(allsections[[S]:[Order]],MATCH(PIs[[#This Row],[SGUID]],allsections[SGUID],0),1)</f>
        <v>FO 04 SOLS, NUTRITION DES PLANTES ET ENGRAIS</v>
      </c>
      <c r="P87" t="str">
        <f>INDEX(allsections[[S]:[Order]],MATCH(PIs[[#This Row],[SGUID]],allsections[SGUID],0),2)</f>
        <v>-</v>
      </c>
      <c r="Q87">
        <f>INDEX(allsections[[S]:[Order]],MATCH(PIs[[#This Row],[SGUID]],allsections[SGUID],0),3)</f>
        <v>4</v>
      </c>
      <c r="R87" t="s">
        <v>197</v>
      </c>
      <c r="S87" t="str">
        <f>INDEX(allsections[[S]:[Order]],MATCH(PIs[[#This Row],[SSGUID]],allsections[SGUID],0),1)</f>
        <v xml:space="preserve">FO 04.01 Conservation des sols
</v>
      </c>
      <c r="T87" t="str">
        <f>INDEX(allsections[[S]:[Order]],MATCH(PIs[[#This Row],[SSGUID]],allsections[SGUID],0),2)</f>
        <v>Une bonne gestion du sol assure, à long terme, la fertilité des terres et leur rendement, et contribue à leur rentabilité. Non applicable aux cultures hors sol (par exemple les cultures hydroponiques ou les plants en pots).</v>
      </c>
      <c r="U87" t="str">
        <f>INDEX(S2PQ_relational[],MATCH(PIs[[#This Row],[GUID]],S2PQ_relational[PIGUID],0),2)</f>
        <v>6WUvJ8mCZ5jZz6OMmg6bGM</v>
      </c>
      <c r="V87" t="b">
        <v>0</v>
      </c>
      <c r="W87" t="b">
        <v>0</v>
      </c>
    </row>
    <row r="88" spans="1:23" ht="409.5" x14ac:dyDescent="0.25">
      <c r="A88" t="s">
        <v>601</v>
      </c>
      <c r="C88" t="s">
        <v>602</v>
      </c>
      <c r="D88" t="s">
        <v>603</v>
      </c>
      <c r="E88" t="s">
        <v>604</v>
      </c>
      <c r="F88" t="s">
        <v>605</v>
      </c>
      <c r="G88" s="19" t="s">
        <v>606</v>
      </c>
      <c r="H88" t="s">
        <v>50</v>
      </c>
      <c r="I88" t="str">
        <f>INDEX(Level[Level],MATCH(PIs[[#This Row],[L]],Level[GUID],0),1)</f>
        <v>Recom.</v>
      </c>
      <c r="N88" t="s">
        <v>183</v>
      </c>
      <c r="O88" t="str">
        <f>INDEX(allsections[[S]:[Order]],MATCH(PIs[[#This Row],[SGUID]],allsections[SGUID],0),1)</f>
        <v xml:space="preserve">FO 10 BIODIVERSITÉ
</v>
      </c>
      <c r="P88" t="str">
        <f>INDEX(allsections[[S]:[Order]],MATCH(PIs[[#This Row],[SGUID]],allsections[SGUID],0),2)</f>
        <v>-</v>
      </c>
      <c r="Q88">
        <f>INDEX(allsections[[S]:[Order]],MATCH(PIs[[#This Row],[SGUID]],allsections[SGUID],0),3)</f>
        <v>10</v>
      </c>
      <c r="R88" t="s">
        <v>61</v>
      </c>
      <c r="S88" t="str">
        <f>INDEX(allsections[[S]:[Order]],MATCH(PIs[[#This Row],[SSGUID]],allsections[SGUID],0),1)</f>
        <v>-</v>
      </c>
      <c r="T88" t="str">
        <f>INDEX(allsections[[S]:[Order]],MATCH(PIs[[#This Row],[SSGUID]],allsections[SGUID],0),2)</f>
        <v>-</v>
      </c>
      <c r="U88">
        <f>INDEX(S2PQ_relational[],MATCH(PIs[[#This Row],[GUID]],S2PQ_relational[PIGUID],0),2)</f>
        <v>0</v>
      </c>
      <c r="V88" t="b">
        <v>0</v>
      </c>
      <c r="W88" t="b">
        <v>0</v>
      </c>
    </row>
    <row r="89" spans="1:23" ht="409.5" x14ac:dyDescent="0.25">
      <c r="A89" t="s">
        <v>607</v>
      </c>
      <c r="C89" t="s">
        <v>608</v>
      </c>
      <c r="D89" t="s">
        <v>609</v>
      </c>
      <c r="E89" s="19" t="s">
        <v>610</v>
      </c>
      <c r="F89" t="s">
        <v>611</v>
      </c>
      <c r="G89" s="19" t="s">
        <v>612</v>
      </c>
      <c r="H89" t="s">
        <v>68</v>
      </c>
      <c r="I89" t="str">
        <f>INDEX(Level[Level],MATCH(PIs[[#This Row],[L]],Level[GUID],0),1)</f>
        <v>Exigence Majeure</v>
      </c>
      <c r="N89" t="s">
        <v>183</v>
      </c>
      <c r="O89" t="str">
        <f>INDEX(allsections[[S]:[Order]],MATCH(PIs[[#This Row],[SGUID]],allsections[SGUID],0),1)</f>
        <v xml:space="preserve">FO 10 BIODIVERSITÉ
</v>
      </c>
      <c r="P89" t="str">
        <f>INDEX(allsections[[S]:[Order]],MATCH(PIs[[#This Row],[SGUID]],allsections[SGUID],0),2)</f>
        <v>-</v>
      </c>
      <c r="Q89">
        <f>INDEX(allsections[[S]:[Order]],MATCH(PIs[[#This Row],[SGUID]],allsections[SGUID],0),3)</f>
        <v>10</v>
      </c>
      <c r="R89" t="s">
        <v>61</v>
      </c>
      <c r="S89" t="str">
        <f>INDEX(allsections[[S]:[Order]],MATCH(PIs[[#This Row],[SSGUID]],allsections[SGUID],0),1)</f>
        <v>-</v>
      </c>
      <c r="T89" t="str">
        <f>INDEX(allsections[[S]:[Order]],MATCH(PIs[[#This Row],[SSGUID]],allsections[SGUID],0),2)</f>
        <v>-</v>
      </c>
      <c r="U89">
        <f>INDEX(S2PQ_relational[],MATCH(PIs[[#This Row],[GUID]],S2PQ_relational[PIGUID],0),2)</f>
        <v>0</v>
      </c>
      <c r="V89" t="b">
        <v>0</v>
      </c>
      <c r="W89" t="b">
        <v>0</v>
      </c>
    </row>
    <row r="90" spans="1:23" ht="409.5" x14ac:dyDescent="0.25">
      <c r="A90" t="s">
        <v>613</v>
      </c>
      <c r="C90" t="s">
        <v>614</v>
      </c>
      <c r="D90" t="s">
        <v>615</v>
      </c>
      <c r="E90" s="19" t="s">
        <v>616</v>
      </c>
      <c r="F90" t="s">
        <v>617</v>
      </c>
      <c r="G90" s="19" t="s">
        <v>618</v>
      </c>
      <c r="H90" t="s">
        <v>68</v>
      </c>
      <c r="I90" t="str">
        <f>INDEX(Level[Level],MATCH(PIs[[#This Row],[L]],Level[GUID],0),1)</f>
        <v>Exigence Majeure</v>
      </c>
      <c r="N90" t="s">
        <v>183</v>
      </c>
      <c r="O90" t="str">
        <f>INDEX(allsections[[S]:[Order]],MATCH(PIs[[#This Row],[SGUID]],allsections[SGUID],0),1)</f>
        <v xml:space="preserve">FO 10 BIODIVERSITÉ
</v>
      </c>
      <c r="P90" t="str">
        <f>INDEX(allsections[[S]:[Order]],MATCH(PIs[[#This Row],[SGUID]],allsections[SGUID],0),2)</f>
        <v>-</v>
      </c>
      <c r="Q90">
        <f>INDEX(allsections[[S]:[Order]],MATCH(PIs[[#This Row],[SGUID]],allsections[SGUID],0),3)</f>
        <v>10</v>
      </c>
      <c r="R90" t="s">
        <v>61</v>
      </c>
      <c r="S90" t="str">
        <f>INDEX(allsections[[S]:[Order]],MATCH(PIs[[#This Row],[SSGUID]],allsections[SGUID],0),1)</f>
        <v>-</v>
      </c>
      <c r="T90" t="str">
        <f>INDEX(allsections[[S]:[Order]],MATCH(PIs[[#This Row],[SSGUID]],allsections[SGUID],0),2)</f>
        <v>-</v>
      </c>
      <c r="U90">
        <f>INDEX(S2PQ_relational[],MATCH(PIs[[#This Row],[GUID]],S2PQ_relational[PIGUID],0),2)</f>
        <v>0</v>
      </c>
      <c r="V90" t="b">
        <v>0</v>
      </c>
      <c r="W90" t="b">
        <v>0</v>
      </c>
    </row>
    <row r="91" spans="1:23" ht="409.5" x14ac:dyDescent="0.25">
      <c r="A91" t="s">
        <v>619</v>
      </c>
      <c r="C91" t="s">
        <v>620</v>
      </c>
      <c r="D91" t="s">
        <v>621</v>
      </c>
      <c r="E91" t="s">
        <v>622</v>
      </c>
      <c r="F91" t="s">
        <v>623</v>
      </c>
      <c r="G91" s="19" t="s">
        <v>624</v>
      </c>
      <c r="H91" t="s">
        <v>59</v>
      </c>
      <c r="I91" t="str">
        <f>INDEX(Level[Level],MATCH(PIs[[#This Row],[L]],Level[GUID],0),1)</f>
        <v>Exigence Mineure</v>
      </c>
      <c r="N91" t="s">
        <v>183</v>
      </c>
      <c r="O91" t="str">
        <f>INDEX(allsections[[S]:[Order]],MATCH(PIs[[#This Row],[SGUID]],allsections[SGUID],0),1)</f>
        <v xml:space="preserve">FO 10 BIODIVERSITÉ
</v>
      </c>
      <c r="P91" t="str">
        <f>INDEX(allsections[[S]:[Order]],MATCH(PIs[[#This Row],[SGUID]],allsections[SGUID],0),2)</f>
        <v>-</v>
      </c>
      <c r="Q91">
        <f>INDEX(allsections[[S]:[Order]],MATCH(PIs[[#This Row],[SGUID]],allsections[SGUID],0),3)</f>
        <v>10</v>
      </c>
      <c r="R91" t="s">
        <v>61</v>
      </c>
      <c r="S91" t="str">
        <f>INDEX(allsections[[S]:[Order]],MATCH(PIs[[#This Row],[SSGUID]],allsections[SGUID],0),1)</f>
        <v>-</v>
      </c>
      <c r="T91" t="str">
        <f>INDEX(allsections[[S]:[Order]],MATCH(PIs[[#This Row],[SSGUID]],allsections[SGUID],0),2)</f>
        <v>-</v>
      </c>
      <c r="U91" t="str">
        <f>INDEX(S2PQ_relational[],MATCH(PIs[[#This Row],[GUID]],S2PQ_relational[PIGUID],0),2)</f>
        <v>4pStMx8J9zdTA08NPOZK8J</v>
      </c>
      <c r="V91" t="b">
        <v>0</v>
      </c>
      <c r="W91" t="b">
        <v>0</v>
      </c>
    </row>
    <row r="92" spans="1:23" ht="409.5" x14ac:dyDescent="0.25">
      <c r="A92" t="s">
        <v>625</v>
      </c>
      <c r="C92" t="s">
        <v>626</v>
      </c>
      <c r="D92" t="s">
        <v>627</v>
      </c>
      <c r="E92" t="s">
        <v>628</v>
      </c>
      <c r="F92" t="s">
        <v>629</v>
      </c>
      <c r="G92" s="19" t="s">
        <v>630</v>
      </c>
      <c r="H92" t="s">
        <v>59</v>
      </c>
      <c r="I92" t="str">
        <f>INDEX(Level[Level],MATCH(PIs[[#This Row],[L]],Level[GUID],0),1)</f>
        <v>Exigence Mineure</v>
      </c>
      <c r="N92" t="s">
        <v>176</v>
      </c>
      <c r="O92" t="str">
        <f>INDEX(allsections[[S]:[Order]],MATCH(PIs[[#This Row],[SGUID]],allsections[SGUID],0),1)</f>
        <v>FO 13 BIEN-ÊTRE DES TRAVAILLEURS</v>
      </c>
      <c r="P92" t="str">
        <f>INDEX(allsections[[S]:[Order]],MATCH(PIs[[#This Row],[SGUID]],allsections[SGUID],0),2)</f>
        <v>-</v>
      </c>
      <c r="Q92">
        <f>INDEX(allsections[[S]:[Order]],MATCH(PIs[[#This Row],[SGUID]],allsections[SGUID],0),3)</f>
        <v>13</v>
      </c>
      <c r="R92" t="s">
        <v>61</v>
      </c>
      <c r="S92" t="str">
        <f>INDEX(allsections[[S]:[Order]],MATCH(PIs[[#This Row],[SSGUID]],allsections[SGUID],0),1)</f>
        <v>-</v>
      </c>
      <c r="T92" t="str">
        <f>INDEX(allsections[[S]:[Order]],MATCH(PIs[[#This Row],[SSGUID]],allsections[SGUID],0),2)</f>
        <v>-</v>
      </c>
      <c r="U92">
        <f>INDEX(S2PQ_relational[],MATCH(PIs[[#This Row],[GUID]],S2PQ_relational[PIGUID],0),2)</f>
        <v>0</v>
      </c>
      <c r="V92" t="b">
        <v>0</v>
      </c>
      <c r="W92" t="b">
        <v>0</v>
      </c>
    </row>
    <row r="93" spans="1:23" x14ac:dyDescent="0.25">
      <c r="A93" t="s">
        <v>631</v>
      </c>
      <c r="C93" t="s">
        <v>632</v>
      </c>
      <c r="D93" t="s">
        <v>633</v>
      </c>
      <c r="E93" t="s">
        <v>634</v>
      </c>
      <c r="F93" t="s">
        <v>635</v>
      </c>
      <c r="G93" t="s">
        <v>636</v>
      </c>
      <c r="H93" t="s">
        <v>68</v>
      </c>
      <c r="I93" t="str">
        <f>INDEX(Level[Level],MATCH(PIs[[#This Row],[L]],Level[GUID],0),1)</f>
        <v>Exigence Majeure</v>
      </c>
      <c r="N93" t="s">
        <v>135</v>
      </c>
      <c r="O93" t="str">
        <f>INDEX(allsections[[S]:[Order]],MATCH(PIs[[#This Row],[SGUID]],allsections[SGUID],0),1)</f>
        <v>FO 07 LES PRODUITS PHYTOPHARMACEUTIQUES</v>
      </c>
      <c r="P93" t="str">
        <f>INDEX(allsections[[S]:[Order]],MATCH(PIs[[#This Row],[SGUID]],allsections[SGUID],0),2)</f>
        <v>-</v>
      </c>
      <c r="Q93">
        <f>INDEX(allsections[[S]:[Order]],MATCH(PIs[[#This Row],[SGUID]],allsections[SGUID],0),3)</f>
        <v>7</v>
      </c>
      <c r="R93" t="s">
        <v>169</v>
      </c>
      <c r="S93" t="str">
        <f>INDEX(allsections[[S]:[Order]],MATCH(PIs[[#This Row],[SSGUID]],allsections[SGUID],0),1)</f>
        <v>FO 07.05 Manipulation des produits phytopharmaceutiques</v>
      </c>
      <c r="T93" t="str">
        <f>INDEX(allsections[[S]:[Order]],MATCH(PIs[[#This Row],[SSGUID]],allsections[SGUID],0),2)</f>
        <v>-</v>
      </c>
      <c r="U93" t="str">
        <f>INDEX(S2PQ_relational[],MATCH(PIs[[#This Row],[GUID]],S2PQ_relational[PIGUID],0),2)</f>
        <v>78wVA7YnBFnvaegzh1b0Ty</v>
      </c>
      <c r="V93" t="b">
        <v>0</v>
      </c>
      <c r="W93" t="b">
        <v>0</v>
      </c>
    </row>
    <row r="94" spans="1:23" x14ac:dyDescent="0.25">
      <c r="A94" t="s">
        <v>637</v>
      </c>
      <c r="C94" t="s">
        <v>638</v>
      </c>
      <c r="D94" t="s">
        <v>639</v>
      </c>
      <c r="E94" t="s">
        <v>640</v>
      </c>
      <c r="F94" t="s">
        <v>641</v>
      </c>
      <c r="G94" t="s">
        <v>642</v>
      </c>
      <c r="H94" t="s">
        <v>59</v>
      </c>
      <c r="I94" t="str">
        <f>INDEX(Level[Level],MATCH(PIs[[#This Row],[L]],Level[GUID],0),1)</f>
        <v>Exigence Mineure</v>
      </c>
      <c r="N94" t="s">
        <v>176</v>
      </c>
      <c r="O94" t="str">
        <f>INDEX(allsections[[S]:[Order]],MATCH(PIs[[#This Row],[SGUID]],allsections[SGUID],0),1)</f>
        <v>FO 13 BIEN-ÊTRE DES TRAVAILLEURS</v>
      </c>
      <c r="P94" t="str">
        <f>INDEX(allsections[[S]:[Order]],MATCH(PIs[[#This Row],[SGUID]],allsections[SGUID],0),2)</f>
        <v>-</v>
      </c>
      <c r="Q94">
        <f>INDEX(allsections[[S]:[Order]],MATCH(PIs[[#This Row],[SGUID]],allsections[SGUID],0),3)</f>
        <v>13</v>
      </c>
      <c r="R94" t="s">
        <v>61</v>
      </c>
      <c r="S94" t="str">
        <f>INDEX(allsections[[S]:[Order]],MATCH(PIs[[#This Row],[SSGUID]],allsections[SGUID],0),1)</f>
        <v>-</v>
      </c>
      <c r="T94" t="str">
        <f>INDEX(allsections[[S]:[Order]],MATCH(PIs[[#This Row],[SSGUID]],allsections[SGUID],0),2)</f>
        <v>-</v>
      </c>
      <c r="U94">
        <f>INDEX(S2PQ_relational[],MATCH(PIs[[#This Row],[GUID]],S2PQ_relational[PIGUID],0),2)</f>
        <v>0</v>
      </c>
      <c r="V94" t="b">
        <v>0</v>
      </c>
      <c r="W94" t="b">
        <v>0</v>
      </c>
    </row>
    <row r="95" spans="1:23" ht="409.5" x14ac:dyDescent="0.25">
      <c r="A95" t="s">
        <v>643</v>
      </c>
      <c r="C95" t="s">
        <v>644</v>
      </c>
      <c r="D95" t="s">
        <v>645</v>
      </c>
      <c r="E95" t="s">
        <v>646</v>
      </c>
      <c r="F95" t="s">
        <v>647</v>
      </c>
      <c r="G95" s="19" t="s">
        <v>648</v>
      </c>
      <c r="H95" t="s">
        <v>68</v>
      </c>
      <c r="I95" t="str">
        <f>INDEX(Level[Level],MATCH(PIs[[#This Row],[L]],Level[GUID],0),1)</f>
        <v>Exigence Majeure</v>
      </c>
      <c r="N95" t="s">
        <v>176</v>
      </c>
      <c r="O95" t="str">
        <f>INDEX(allsections[[S]:[Order]],MATCH(PIs[[#This Row],[SGUID]],allsections[SGUID],0),1)</f>
        <v>FO 13 BIEN-ÊTRE DES TRAVAILLEURS</v>
      </c>
      <c r="P95" t="str">
        <f>INDEX(allsections[[S]:[Order]],MATCH(PIs[[#This Row],[SGUID]],allsections[SGUID],0),2)</f>
        <v>-</v>
      </c>
      <c r="Q95">
        <f>INDEX(allsections[[S]:[Order]],MATCH(PIs[[#This Row],[SGUID]],allsections[SGUID],0),3)</f>
        <v>13</v>
      </c>
      <c r="R95" t="s">
        <v>61</v>
      </c>
      <c r="S95" t="str">
        <f>INDEX(allsections[[S]:[Order]],MATCH(PIs[[#This Row],[SSGUID]],allsections[SGUID],0),1)</f>
        <v>-</v>
      </c>
      <c r="T95" t="str">
        <f>INDEX(allsections[[S]:[Order]],MATCH(PIs[[#This Row],[SSGUID]],allsections[SGUID],0),2)</f>
        <v>-</v>
      </c>
      <c r="U95">
        <f>INDEX(S2PQ_relational[],MATCH(PIs[[#This Row],[GUID]],S2PQ_relational[PIGUID],0),2)</f>
        <v>0</v>
      </c>
      <c r="V95" t="b">
        <v>0</v>
      </c>
      <c r="W95" t="b">
        <v>0</v>
      </c>
    </row>
    <row r="96" spans="1:23" ht="409.5" x14ac:dyDescent="0.25">
      <c r="A96" t="s">
        <v>649</v>
      </c>
      <c r="C96" t="s">
        <v>650</v>
      </c>
      <c r="D96" t="s">
        <v>651</v>
      </c>
      <c r="E96" t="s">
        <v>652</v>
      </c>
      <c r="F96" t="s">
        <v>653</v>
      </c>
      <c r="G96" s="19" t="s">
        <v>654</v>
      </c>
      <c r="H96" t="s">
        <v>68</v>
      </c>
      <c r="I96" t="str">
        <f>INDEX(Level[Level],MATCH(PIs[[#This Row],[L]],Level[GUID],0),1)</f>
        <v>Exigence Majeure</v>
      </c>
      <c r="N96" t="s">
        <v>97</v>
      </c>
      <c r="O96" t="str">
        <f>INDEX(allsections[[S]:[Order]],MATCH(PIs[[#This Row],[SGUID]],allsections[SGUID],0),1)</f>
        <v>FO 02 TRAÇABILITÉ</v>
      </c>
      <c r="P96" t="str">
        <f>INDEX(allsections[[S]:[Order]],MATCH(PIs[[#This Row],[SGUID]],allsections[SGUID],0),2)</f>
        <v>-</v>
      </c>
      <c r="Q96">
        <f>INDEX(allsections[[S]:[Order]],MATCH(PIs[[#This Row],[SGUID]],allsections[SGUID],0),3)</f>
        <v>2</v>
      </c>
      <c r="R96" t="s">
        <v>655</v>
      </c>
      <c r="S96" t="str">
        <f>INDEX(allsections[[S]:[Order]],MATCH(PIs[[#This Row],[SSGUID]],allsections[SGUID],0),1)</f>
        <v>FO 02.04 Statut GLOBALG.A.P.</v>
      </c>
      <c r="T96" t="str">
        <f>INDEX(allsections[[S]:[Order]],MATCH(PIs[[#This Row],[SSGUID]],allsections[SGUID],0),2)</f>
        <v>-</v>
      </c>
      <c r="U96">
        <f>INDEX(S2PQ_relational[],MATCH(PIs[[#This Row],[GUID]],S2PQ_relational[PIGUID],0),2)</f>
        <v>0</v>
      </c>
      <c r="V96" t="b">
        <v>0</v>
      </c>
      <c r="W96" t="b">
        <v>0</v>
      </c>
    </row>
    <row r="97" spans="1:23" x14ac:dyDescent="0.25">
      <c r="A97" t="s">
        <v>656</v>
      </c>
      <c r="C97" t="s">
        <v>657</v>
      </c>
      <c r="D97" t="s">
        <v>658</v>
      </c>
      <c r="E97" t="s">
        <v>659</v>
      </c>
      <c r="F97" t="s">
        <v>660</v>
      </c>
      <c r="G97" t="s">
        <v>661</v>
      </c>
      <c r="H97" t="s">
        <v>68</v>
      </c>
      <c r="I97" t="str">
        <f>INDEX(Level[Level],MATCH(PIs[[#This Row],[L]],Level[GUID],0),1)</f>
        <v>Exigence Majeure</v>
      </c>
      <c r="N97" t="s">
        <v>135</v>
      </c>
      <c r="O97" t="str">
        <f>INDEX(allsections[[S]:[Order]],MATCH(PIs[[#This Row],[SGUID]],allsections[SGUID],0),1)</f>
        <v>FO 07 LES PRODUITS PHYTOPHARMACEUTIQUES</v>
      </c>
      <c r="P97" t="str">
        <f>INDEX(allsections[[S]:[Order]],MATCH(PIs[[#This Row],[SGUID]],allsections[SGUID],0),2)</f>
        <v>-</v>
      </c>
      <c r="Q97">
        <f>INDEX(allsections[[S]:[Order]],MATCH(PIs[[#This Row],[SGUID]],allsections[SGUID],0),3)</f>
        <v>7</v>
      </c>
      <c r="R97" t="s">
        <v>169</v>
      </c>
      <c r="S97" t="str">
        <f>INDEX(allsections[[S]:[Order]],MATCH(PIs[[#This Row],[SSGUID]],allsections[SGUID],0),1)</f>
        <v>FO 07.05 Manipulation des produits phytopharmaceutiques</v>
      </c>
      <c r="T97" t="str">
        <f>INDEX(allsections[[S]:[Order]],MATCH(PIs[[#This Row],[SSGUID]],allsections[SGUID],0),2)</f>
        <v>-</v>
      </c>
      <c r="U97" t="str">
        <f>INDEX(S2PQ_relational[],MATCH(PIs[[#This Row],[GUID]],S2PQ_relational[PIGUID],0),2)</f>
        <v>78wVA7YnBFnvaegzh1b0Ty</v>
      </c>
      <c r="V97" t="b">
        <v>0</v>
      </c>
      <c r="W97" t="b">
        <v>0</v>
      </c>
    </row>
    <row r="98" spans="1:23" ht="409.5" x14ac:dyDescent="0.25">
      <c r="A98" t="s">
        <v>662</v>
      </c>
      <c r="C98" t="s">
        <v>663</v>
      </c>
      <c r="D98" t="s">
        <v>664</v>
      </c>
      <c r="E98" t="s">
        <v>665</v>
      </c>
      <c r="F98" t="s">
        <v>666</v>
      </c>
      <c r="G98" s="19" t="s">
        <v>667</v>
      </c>
      <c r="H98" t="s">
        <v>68</v>
      </c>
      <c r="I98" t="str">
        <f>INDEX(Level[Level],MATCH(PIs[[#This Row],[L]],Level[GUID],0),1)</f>
        <v>Exigence Majeure</v>
      </c>
      <c r="N98" t="s">
        <v>135</v>
      </c>
      <c r="O98" t="str">
        <f>INDEX(allsections[[S]:[Order]],MATCH(PIs[[#This Row],[SGUID]],allsections[SGUID],0),1)</f>
        <v>FO 07 LES PRODUITS PHYTOPHARMACEUTIQUES</v>
      </c>
      <c r="P98" t="str">
        <f>INDEX(allsections[[S]:[Order]],MATCH(PIs[[#This Row],[SGUID]],allsections[SGUID],0),2)</f>
        <v>-</v>
      </c>
      <c r="Q98">
        <f>INDEX(allsections[[S]:[Order]],MATCH(PIs[[#This Row],[SGUID]],allsections[SGUID],0),3)</f>
        <v>7</v>
      </c>
      <c r="R98" t="s">
        <v>169</v>
      </c>
      <c r="S98" t="str">
        <f>INDEX(allsections[[S]:[Order]],MATCH(PIs[[#This Row],[SSGUID]],allsections[SGUID],0),1)</f>
        <v>FO 07.05 Manipulation des produits phytopharmaceutiques</v>
      </c>
      <c r="T98" t="str">
        <f>INDEX(allsections[[S]:[Order]],MATCH(PIs[[#This Row],[SSGUID]],allsections[SGUID],0),2)</f>
        <v>-</v>
      </c>
      <c r="U98" t="str">
        <f>INDEX(S2PQ_relational[],MATCH(PIs[[#This Row],[GUID]],S2PQ_relational[PIGUID],0),2)</f>
        <v>78wVA7YnBFnvaegzh1b0Ty</v>
      </c>
      <c r="V98" t="b">
        <v>0</v>
      </c>
      <c r="W98" t="b">
        <v>0</v>
      </c>
    </row>
    <row r="99" spans="1:23" x14ac:dyDescent="0.25">
      <c r="A99" t="s">
        <v>668</v>
      </c>
      <c r="C99" t="s">
        <v>669</v>
      </c>
      <c r="D99" t="s">
        <v>670</v>
      </c>
      <c r="E99" t="s">
        <v>671</v>
      </c>
      <c r="F99" t="s">
        <v>672</v>
      </c>
      <c r="G99" t="s">
        <v>673</v>
      </c>
      <c r="H99" t="s">
        <v>59</v>
      </c>
      <c r="I99" t="str">
        <f>INDEX(Level[Level],MATCH(PIs[[#This Row],[L]],Level[GUID],0),1)</f>
        <v>Exigence Mineure</v>
      </c>
      <c r="N99" t="s">
        <v>135</v>
      </c>
      <c r="O99" t="str">
        <f>INDEX(allsections[[S]:[Order]],MATCH(PIs[[#This Row],[SGUID]],allsections[SGUID],0),1)</f>
        <v>FO 07 LES PRODUITS PHYTOPHARMACEUTIQUES</v>
      </c>
      <c r="P99" t="str">
        <f>INDEX(allsections[[S]:[Order]],MATCH(PIs[[#This Row],[SGUID]],allsections[SGUID],0),2)</f>
        <v>-</v>
      </c>
      <c r="Q99">
        <f>INDEX(allsections[[S]:[Order]],MATCH(PIs[[#This Row],[SGUID]],allsections[SGUID],0),3)</f>
        <v>7</v>
      </c>
      <c r="R99" t="s">
        <v>204</v>
      </c>
      <c r="S99" t="str">
        <f>INDEX(allsections[[S]:[Order]],MATCH(PIs[[#This Row],[SSGUID]],allsections[SGUID],0),1)</f>
        <v>FO 07.04 Stockage des produits phytopharmaceutiques et des produits de traitement post-récolte</v>
      </c>
      <c r="T99" t="str">
        <f>INDEX(allsections[[S]:[Order]],MATCH(PIs[[#This Row],[SSGUID]],allsections[SGUID],0),2)</f>
        <v>-</v>
      </c>
      <c r="U99" t="str">
        <f>INDEX(S2PQ_relational[],MATCH(PIs[[#This Row],[GUID]],S2PQ_relational[PIGUID],0),2)</f>
        <v>5tEJuAZKG5KWmgCRdpscul</v>
      </c>
      <c r="V99" t="b">
        <v>0</v>
      </c>
      <c r="W99" t="b">
        <v>0</v>
      </c>
    </row>
    <row r="100" spans="1:23" x14ac:dyDescent="0.25">
      <c r="A100" t="s">
        <v>674</v>
      </c>
      <c r="C100" t="s">
        <v>675</v>
      </c>
      <c r="D100" t="s">
        <v>676</v>
      </c>
      <c r="E100" t="s">
        <v>677</v>
      </c>
      <c r="F100" t="s">
        <v>678</v>
      </c>
      <c r="G100" t="s">
        <v>679</v>
      </c>
      <c r="H100" t="s">
        <v>59</v>
      </c>
      <c r="I100" t="str">
        <f>INDEX(Level[Level],MATCH(PIs[[#This Row],[L]],Level[GUID],0),1)</f>
        <v>Exigence Mineure</v>
      </c>
      <c r="N100" t="s">
        <v>135</v>
      </c>
      <c r="O100" t="str">
        <f>INDEX(allsections[[S]:[Order]],MATCH(PIs[[#This Row],[SGUID]],allsections[SGUID],0),1)</f>
        <v>FO 07 LES PRODUITS PHYTOPHARMACEUTIQUES</v>
      </c>
      <c r="P100" t="str">
        <f>INDEX(allsections[[S]:[Order]],MATCH(PIs[[#This Row],[SGUID]],allsections[SGUID],0),2)</f>
        <v>-</v>
      </c>
      <c r="Q100">
        <f>INDEX(allsections[[S]:[Order]],MATCH(PIs[[#This Row],[SGUID]],allsections[SGUID],0),3)</f>
        <v>7</v>
      </c>
      <c r="R100" t="s">
        <v>204</v>
      </c>
      <c r="S100" t="str">
        <f>INDEX(allsections[[S]:[Order]],MATCH(PIs[[#This Row],[SSGUID]],allsections[SGUID],0),1)</f>
        <v>FO 07.04 Stockage des produits phytopharmaceutiques et des produits de traitement post-récolte</v>
      </c>
      <c r="T100" t="str">
        <f>INDEX(allsections[[S]:[Order]],MATCH(PIs[[#This Row],[SSGUID]],allsections[SGUID],0),2)</f>
        <v>-</v>
      </c>
      <c r="U100" t="str">
        <f>INDEX(S2PQ_relational[],MATCH(PIs[[#This Row],[GUID]],S2PQ_relational[PIGUID],0),2)</f>
        <v>5tEJuAZKG5KWmgCRdpscul</v>
      </c>
      <c r="V100" t="b">
        <v>0</v>
      </c>
      <c r="W100" t="b">
        <v>0</v>
      </c>
    </row>
    <row r="101" spans="1:23" ht="409.5" x14ac:dyDescent="0.25">
      <c r="A101" t="s">
        <v>680</v>
      </c>
      <c r="C101" t="s">
        <v>681</v>
      </c>
      <c r="D101" t="s">
        <v>682</v>
      </c>
      <c r="E101" t="s">
        <v>683</v>
      </c>
      <c r="F101" t="s">
        <v>684</v>
      </c>
      <c r="G101" s="19" t="s">
        <v>685</v>
      </c>
      <c r="H101" t="s">
        <v>68</v>
      </c>
      <c r="I101" t="str">
        <f>INDEX(Level[Level],MATCH(PIs[[#This Row],[L]],Level[GUID],0),1)</f>
        <v>Exigence Majeure</v>
      </c>
      <c r="N101" t="s">
        <v>69</v>
      </c>
      <c r="O101" t="str">
        <f>INDEX(allsections[[S]:[Order]],MATCH(PIs[[#This Row],[SGUID]],allsections[SGUID],0),1)</f>
        <v xml:space="preserve">FO 01 GESTION </v>
      </c>
      <c r="P101" t="str">
        <f>INDEX(allsections[[S]:[Order]],MATCH(PIs[[#This Row],[SGUID]],allsections[SGUID],0),2)</f>
        <v>-</v>
      </c>
      <c r="Q101">
        <f>INDEX(allsections[[S]:[Order]],MATCH(PIs[[#This Row],[SGUID]],allsections[SGUID],0),3)</f>
        <v>1</v>
      </c>
      <c r="R101" t="s">
        <v>686</v>
      </c>
      <c r="S101" t="str">
        <f>INDEX(allsections[[S]:[Order]],MATCH(PIs[[#This Row],[SSGUID]],allsections[SGUID],0),1)</f>
        <v>FO 01.02 Activités sous-traitées</v>
      </c>
      <c r="T101" t="str">
        <f>INDEX(allsections[[S]:[Order]],MATCH(PIs[[#This Row],[SSGUID]],allsections[SGUID],0),2)</f>
        <v>-</v>
      </c>
      <c r="U101" t="str">
        <f>INDEX(S2PQ_relational[],MATCH(PIs[[#This Row],[GUID]],S2PQ_relational[PIGUID],0),2)</f>
        <v>2X5jIQrwwam5QenXltA03n</v>
      </c>
      <c r="V101" t="b">
        <v>0</v>
      </c>
      <c r="W101" t="b">
        <v>0</v>
      </c>
    </row>
    <row r="102" spans="1:23" ht="409.5" x14ac:dyDescent="0.25">
      <c r="A102" t="s">
        <v>687</v>
      </c>
      <c r="C102" t="s">
        <v>688</v>
      </c>
      <c r="D102" t="s">
        <v>689</v>
      </c>
      <c r="E102" t="s">
        <v>690</v>
      </c>
      <c r="F102" t="s">
        <v>691</v>
      </c>
      <c r="G102" s="19" t="s">
        <v>692</v>
      </c>
      <c r="H102" t="s">
        <v>59</v>
      </c>
      <c r="I102" t="str">
        <f>INDEX(Level[Level],MATCH(PIs[[#This Row],[L]],Level[GUID],0),1)</f>
        <v>Exigence Mineure</v>
      </c>
      <c r="N102" t="s">
        <v>60</v>
      </c>
      <c r="O102" t="str">
        <f>INDEX(allsections[[S]:[Order]],MATCH(PIs[[#This Row],[SGUID]],allsections[SGUID],0),1)</f>
        <v>FO 09 GESTION DES DÉCHETS</v>
      </c>
      <c r="P102" t="str">
        <f>INDEX(allsections[[S]:[Order]],MATCH(PIs[[#This Row],[SGUID]],allsections[SGUID],0),2)</f>
        <v>-</v>
      </c>
      <c r="Q102">
        <f>INDEX(allsections[[S]:[Order]],MATCH(PIs[[#This Row],[SGUID]],allsections[SGUID],0),3)</f>
        <v>9</v>
      </c>
      <c r="R102" t="s">
        <v>61</v>
      </c>
      <c r="S102" t="str">
        <f>INDEX(allsections[[S]:[Order]],MATCH(PIs[[#This Row],[SSGUID]],allsections[SGUID],0),1)</f>
        <v>-</v>
      </c>
      <c r="T102" t="str">
        <f>INDEX(allsections[[S]:[Order]],MATCH(PIs[[#This Row],[SSGUID]],allsections[SGUID],0),2)</f>
        <v>-</v>
      </c>
      <c r="U102">
        <f>INDEX(S2PQ_relational[],MATCH(PIs[[#This Row],[GUID]],S2PQ_relational[PIGUID],0),2)</f>
        <v>0</v>
      </c>
      <c r="V102" t="b">
        <v>0</v>
      </c>
      <c r="W102" t="b">
        <v>0</v>
      </c>
    </row>
    <row r="103" spans="1:23" ht="409.5" x14ac:dyDescent="0.25">
      <c r="A103" t="s">
        <v>693</v>
      </c>
      <c r="C103" t="s">
        <v>694</v>
      </c>
      <c r="D103" t="s">
        <v>695</v>
      </c>
      <c r="E103" t="s">
        <v>696</v>
      </c>
      <c r="F103" t="s">
        <v>697</v>
      </c>
      <c r="G103" s="19" t="s">
        <v>698</v>
      </c>
      <c r="H103" t="s">
        <v>68</v>
      </c>
      <c r="I103" t="str">
        <f>INDEX(Level[Level],MATCH(PIs[[#This Row],[L]],Level[GUID],0),1)</f>
        <v>Exigence Majeure</v>
      </c>
      <c r="N103" t="s">
        <v>135</v>
      </c>
      <c r="O103" t="str">
        <f>INDEX(allsections[[S]:[Order]],MATCH(PIs[[#This Row],[SGUID]],allsections[SGUID],0),1)</f>
        <v>FO 07 LES PRODUITS PHYTOPHARMACEUTIQUES</v>
      </c>
      <c r="P103" t="str">
        <f>INDEX(allsections[[S]:[Order]],MATCH(PIs[[#This Row],[SGUID]],allsections[SGUID],0),2)</f>
        <v>-</v>
      </c>
      <c r="Q103">
        <f>INDEX(allsections[[S]:[Order]],MATCH(PIs[[#This Row],[SGUID]],allsections[SGUID],0),3)</f>
        <v>7</v>
      </c>
      <c r="R103" t="s">
        <v>699</v>
      </c>
      <c r="S103" t="str">
        <f>INDEX(allsections[[S]:[Order]],MATCH(PIs[[#This Row],[SSGUID]],allsections[SGUID],0),1)</f>
        <v>FO 07.01 Choix des produits phytopharmaceutiques</v>
      </c>
      <c r="T103" t="str">
        <f>INDEX(allsections[[S]:[Order]],MATCH(PIs[[#This Row],[SSGUID]],allsections[SGUID],0),2)</f>
        <v>-</v>
      </c>
      <c r="U103" t="str">
        <f>INDEX(S2PQ_relational[],MATCH(PIs[[#This Row],[GUID]],S2PQ_relational[PIGUID],0),2)</f>
        <v>78wVA7YnBFnvaegzh1b0Ty</v>
      </c>
      <c r="V103" t="b">
        <v>0</v>
      </c>
      <c r="W103" t="b">
        <v>0</v>
      </c>
    </row>
    <row r="104" spans="1:23" x14ac:dyDescent="0.25">
      <c r="A104" t="s">
        <v>700</v>
      </c>
      <c r="C104" t="s">
        <v>701</v>
      </c>
      <c r="D104" t="s">
        <v>702</v>
      </c>
      <c r="E104" t="s">
        <v>703</v>
      </c>
      <c r="F104" t="s">
        <v>704</v>
      </c>
      <c r="G104" t="s">
        <v>705</v>
      </c>
      <c r="H104" t="s">
        <v>59</v>
      </c>
      <c r="I104" t="str">
        <f>INDEX(Level[Level],MATCH(PIs[[#This Row],[L]],Level[GUID],0),1)</f>
        <v>Exigence Mineure</v>
      </c>
      <c r="N104" t="s">
        <v>51</v>
      </c>
      <c r="O104" t="str">
        <f>INDEX(allsections[[S]:[Order]],MATCH(PIs[[#This Row],[SGUID]],allsections[SGUID],0),1)</f>
        <v>FO 04 SOLS, NUTRITION DES PLANTES ET ENGRAIS</v>
      </c>
      <c r="P104" t="str">
        <f>INDEX(allsections[[S]:[Order]],MATCH(PIs[[#This Row],[SGUID]],allsections[SGUID],0),2)</f>
        <v>-</v>
      </c>
      <c r="Q104">
        <f>INDEX(allsections[[S]:[Order]],MATCH(PIs[[#This Row],[SGUID]],allsections[SGUID],0),3)</f>
        <v>4</v>
      </c>
      <c r="R104" t="s">
        <v>706</v>
      </c>
      <c r="S104" t="str">
        <f>INDEX(allsections[[S]:[Order]],MATCH(PIs[[#This Row],[SSGUID]],allsections[SGUID],0),1)</f>
        <v>FO 04.07 Stockage des engrais et biostimulants</v>
      </c>
      <c r="T104" t="str">
        <f>INDEX(allsections[[S]:[Order]],MATCH(PIs[[#This Row],[SSGUID]],allsections[SGUID],0),2)</f>
        <v>-</v>
      </c>
      <c r="U104">
        <f>INDEX(S2PQ_relational[],MATCH(PIs[[#This Row],[GUID]],S2PQ_relational[PIGUID],0),2)</f>
        <v>0</v>
      </c>
      <c r="V104" t="b">
        <v>0</v>
      </c>
      <c r="W104" t="b">
        <v>0</v>
      </c>
    </row>
    <row r="105" spans="1:23" x14ac:dyDescent="0.25">
      <c r="A105" t="s">
        <v>707</v>
      </c>
      <c r="C105" t="s">
        <v>708</v>
      </c>
      <c r="D105" t="s">
        <v>709</v>
      </c>
      <c r="E105" t="s">
        <v>710</v>
      </c>
      <c r="F105" t="s">
        <v>711</v>
      </c>
      <c r="G105" t="s">
        <v>712</v>
      </c>
      <c r="H105" t="s">
        <v>59</v>
      </c>
      <c r="I105" t="str">
        <f>INDEX(Level[Level],MATCH(PIs[[#This Row],[L]],Level[GUID],0),1)</f>
        <v>Exigence Mineure</v>
      </c>
      <c r="N105" t="s">
        <v>135</v>
      </c>
      <c r="O105" t="str">
        <f>INDEX(allsections[[S]:[Order]],MATCH(PIs[[#This Row],[SGUID]],allsections[SGUID],0),1)</f>
        <v>FO 07 LES PRODUITS PHYTOPHARMACEUTIQUES</v>
      </c>
      <c r="P105" t="str">
        <f>INDEX(allsections[[S]:[Order]],MATCH(PIs[[#This Row],[SGUID]],allsections[SGUID],0),2)</f>
        <v>-</v>
      </c>
      <c r="Q105">
        <f>INDEX(allsections[[S]:[Order]],MATCH(PIs[[#This Row],[SGUID]],allsections[SGUID],0),3)</f>
        <v>7</v>
      </c>
      <c r="R105" t="s">
        <v>713</v>
      </c>
      <c r="S105" t="str">
        <f>INDEX(allsections[[S]:[Order]],MATCH(PIs[[#This Row],[SSGUID]],allsections[SGUID],0),1)</f>
        <v xml:space="preserve">FO 07.07 Produits phytopharmaceutiques périmés </v>
      </c>
      <c r="T105" t="str">
        <f>INDEX(allsections[[S]:[Order]],MATCH(PIs[[#This Row],[SSGUID]],allsections[SGUID],0),2)</f>
        <v>-</v>
      </c>
      <c r="U105" t="str">
        <f>INDEX(S2PQ_relational[],MATCH(PIs[[#This Row],[GUID]],S2PQ_relational[PIGUID],0),2)</f>
        <v>78wVA7YnBFnvaegzh1b0Ty</v>
      </c>
      <c r="V105" t="b">
        <v>0</v>
      </c>
      <c r="W105" t="b">
        <v>0</v>
      </c>
    </row>
    <row r="106" spans="1:23" x14ac:dyDescent="0.25">
      <c r="A106" t="s">
        <v>714</v>
      </c>
      <c r="C106" t="s">
        <v>715</v>
      </c>
      <c r="D106" t="s">
        <v>716</v>
      </c>
      <c r="E106" t="s">
        <v>717</v>
      </c>
      <c r="F106" t="s">
        <v>718</v>
      </c>
      <c r="G106" t="s">
        <v>719</v>
      </c>
      <c r="H106" t="s">
        <v>68</v>
      </c>
      <c r="I106" t="str">
        <f>INDEX(Level[Level],MATCH(PIs[[#This Row],[L]],Level[GUID],0),1)</f>
        <v>Exigence Majeure</v>
      </c>
      <c r="N106" t="s">
        <v>135</v>
      </c>
      <c r="O106" t="str">
        <f>INDEX(allsections[[S]:[Order]],MATCH(PIs[[#This Row],[SGUID]],allsections[SGUID],0),1)</f>
        <v>FO 07 LES PRODUITS PHYTOPHARMACEUTIQUES</v>
      </c>
      <c r="P106" t="str">
        <f>INDEX(allsections[[S]:[Order]],MATCH(PIs[[#This Row],[SGUID]],allsections[SGUID],0),2)</f>
        <v>-</v>
      </c>
      <c r="Q106">
        <f>INDEX(allsections[[S]:[Order]],MATCH(PIs[[#This Row],[SGUID]],allsections[SGUID],0),3)</f>
        <v>7</v>
      </c>
      <c r="R106" t="s">
        <v>136</v>
      </c>
      <c r="S106" t="str">
        <f>INDEX(allsections[[S]:[Order]],MATCH(PIs[[#This Row],[SSGUID]],allsections[SGUID],0),1)</f>
        <v>FO 07.06 Conteneurs de produits phytopharmaceutiques vides</v>
      </c>
      <c r="T106" t="str">
        <f>INDEX(allsections[[S]:[Order]],MATCH(PIs[[#This Row],[SSGUID]],allsections[SGUID],0),2)</f>
        <v>-</v>
      </c>
      <c r="U106" t="str">
        <f>INDEX(S2PQ_relational[],MATCH(PIs[[#This Row],[GUID]],S2PQ_relational[PIGUID],0),2)</f>
        <v>78wVA7YnBFnvaegzh1b0Ty</v>
      </c>
      <c r="V106" t="b">
        <v>0</v>
      </c>
      <c r="W106" t="b">
        <v>0</v>
      </c>
    </row>
    <row r="107" spans="1:23" x14ac:dyDescent="0.25">
      <c r="A107" t="s">
        <v>720</v>
      </c>
      <c r="C107" t="s">
        <v>721</v>
      </c>
      <c r="D107" t="s">
        <v>722</v>
      </c>
      <c r="E107" t="s">
        <v>723</v>
      </c>
      <c r="F107" t="s">
        <v>724</v>
      </c>
      <c r="G107" t="s">
        <v>725</v>
      </c>
      <c r="H107" t="s">
        <v>59</v>
      </c>
      <c r="I107" t="str">
        <f>INDEX(Level[Level],MATCH(PIs[[#This Row],[L]],Level[GUID],0),1)</f>
        <v>Exigence Mineure</v>
      </c>
      <c r="N107" t="s">
        <v>135</v>
      </c>
      <c r="O107" t="str">
        <f>INDEX(allsections[[S]:[Order]],MATCH(PIs[[#This Row],[SGUID]],allsections[SGUID],0),1)</f>
        <v>FO 07 LES PRODUITS PHYTOPHARMACEUTIQUES</v>
      </c>
      <c r="P107" t="str">
        <f>INDEX(allsections[[S]:[Order]],MATCH(PIs[[#This Row],[SGUID]],allsections[SGUID],0),2)</f>
        <v>-</v>
      </c>
      <c r="Q107">
        <f>INDEX(allsections[[S]:[Order]],MATCH(PIs[[#This Row],[SGUID]],allsections[SGUID],0),3)</f>
        <v>7</v>
      </c>
      <c r="R107" t="s">
        <v>136</v>
      </c>
      <c r="S107" t="str">
        <f>INDEX(allsections[[S]:[Order]],MATCH(PIs[[#This Row],[SSGUID]],allsections[SGUID],0),1)</f>
        <v>FO 07.06 Conteneurs de produits phytopharmaceutiques vides</v>
      </c>
      <c r="T107" t="str">
        <f>INDEX(allsections[[S]:[Order]],MATCH(PIs[[#This Row],[SSGUID]],allsections[SGUID],0),2)</f>
        <v>-</v>
      </c>
      <c r="U107" t="str">
        <f>INDEX(S2PQ_relational[],MATCH(PIs[[#This Row],[GUID]],S2PQ_relational[PIGUID],0),2)</f>
        <v>78wVA7YnBFnvaegzh1b0Ty</v>
      </c>
      <c r="V107" t="b">
        <v>0</v>
      </c>
      <c r="W107" t="b">
        <v>0</v>
      </c>
    </row>
    <row r="108" spans="1:23" ht="409.5" x14ac:dyDescent="0.25">
      <c r="A108" t="s">
        <v>726</v>
      </c>
      <c r="C108" t="s">
        <v>727</v>
      </c>
      <c r="D108" t="s">
        <v>728</v>
      </c>
      <c r="E108" t="s">
        <v>729</v>
      </c>
      <c r="F108" t="s">
        <v>730</v>
      </c>
      <c r="G108" s="19" t="s">
        <v>731</v>
      </c>
      <c r="H108" t="s">
        <v>59</v>
      </c>
      <c r="I108" t="str">
        <f>INDEX(Level[Level],MATCH(PIs[[#This Row],[L]],Level[GUID],0),1)</f>
        <v>Exigence Mineure</v>
      </c>
      <c r="N108" t="s">
        <v>69</v>
      </c>
      <c r="O108" t="str">
        <f>INDEX(allsections[[S]:[Order]],MATCH(PIs[[#This Row],[SGUID]],allsections[SGUID],0),1)</f>
        <v xml:space="preserve">FO 01 GESTION </v>
      </c>
      <c r="P108" t="str">
        <f>INDEX(allsections[[S]:[Order]],MATCH(PIs[[#This Row],[SGUID]],allsections[SGUID],0),2)</f>
        <v>-</v>
      </c>
      <c r="Q108">
        <f>INDEX(allsections[[S]:[Order]],MATCH(PIs[[#This Row],[SGUID]],allsections[SGUID],0),3)</f>
        <v>1</v>
      </c>
      <c r="R108" t="s">
        <v>732</v>
      </c>
      <c r="S108" t="str">
        <f>INDEX(allsections[[S]:[Order]],MATCH(PIs[[#This Row],[SSGUID]],allsections[SGUID],0),1)</f>
        <v>FO 01.04 Formation et attribution des responsabilités</v>
      </c>
      <c r="T108" t="str">
        <f>INDEX(allsections[[S]:[Order]],MATCH(PIs[[#This Row],[SSGUID]],allsections[SGUID],0),2)</f>
        <v>-</v>
      </c>
      <c r="U108">
        <f>INDEX(S2PQ_relational[],MATCH(PIs[[#This Row],[GUID]],S2PQ_relational[PIGUID],0),2)</f>
        <v>0</v>
      </c>
      <c r="V108" t="b">
        <v>0</v>
      </c>
      <c r="W108" t="b">
        <v>0</v>
      </c>
    </row>
    <row r="109" spans="1:23" x14ac:dyDescent="0.25">
      <c r="A109" t="s">
        <v>733</v>
      </c>
      <c r="C109" t="s">
        <v>734</v>
      </c>
      <c r="D109" t="s">
        <v>735</v>
      </c>
      <c r="E109" t="s">
        <v>736</v>
      </c>
      <c r="F109" t="s">
        <v>737</v>
      </c>
      <c r="G109" t="s">
        <v>738</v>
      </c>
      <c r="H109" t="s">
        <v>59</v>
      </c>
      <c r="I109" t="str">
        <f>INDEX(Level[Level],MATCH(PIs[[#This Row],[L]],Level[GUID],0),1)</f>
        <v>Exigence Mineure</v>
      </c>
      <c r="N109" t="s">
        <v>135</v>
      </c>
      <c r="O109" t="str">
        <f>INDEX(allsections[[S]:[Order]],MATCH(PIs[[#This Row],[SGUID]],allsections[SGUID],0),1)</f>
        <v>FO 07 LES PRODUITS PHYTOPHARMACEUTIQUES</v>
      </c>
      <c r="P109" t="str">
        <f>INDEX(allsections[[S]:[Order]],MATCH(PIs[[#This Row],[SGUID]],allsections[SGUID],0),2)</f>
        <v>-</v>
      </c>
      <c r="Q109">
        <f>INDEX(allsections[[S]:[Order]],MATCH(PIs[[#This Row],[SGUID]],allsections[SGUID],0),3)</f>
        <v>7</v>
      </c>
      <c r="R109" t="s">
        <v>136</v>
      </c>
      <c r="S109" t="str">
        <f>INDEX(allsections[[S]:[Order]],MATCH(PIs[[#This Row],[SSGUID]],allsections[SGUID],0),1)</f>
        <v>FO 07.06 Conteneurs de produits phytopharmaceutiques vides</v>
      </c>
      <c r="T109" t="str">
        <f>INDEX(allsections[[S]:[Order]],MATCH(PIs[[#This Row],[SSGUID]],allsections[SGUID],0),2)</f>
        <v>-</v>
      </c>
      <c r="U109" t="str">
        <f>INDEX(S2PQ_relational[],MATCH(PIs[[#This Row],[GUID]],S2PQ_relational[PIGUID],0),2)</f>
        <v>78wVA7YnBFnvaegzh1b0Ty</v>
      </c>
      <c r="V109" t="b">
        <v>0</v>
      </c>
      <c r="W109" t="b">
        <v>0</v>
      </c>
    </row>
    <row r="110" spans="1:23" x14ac:dyDescent="0.25">
      <c r="A110" t="s">
        <v>739</v>
      </c>
      <c r="C110" t="s">
        <v>740</v>
      </c>
      <c r="D110" t="s">
        <v>741</v>
      </c>
      <c r="E110" t="s">
        <v>742</v>
      </c>
      <c r="F110" t="s">
        <v>743</v>
      </c>
      <c r="G110" t="s">
        <v>744</v>
      </c>
      <c r="H110" t="s">
        <v>59</v>
      </c>
      <c r="I110" t="str">
        <f>INDEX(Level[Level],MATCH(PIs[[#This Row],[L]],Level[GUID],0),1)</f>
        <v>Exigence Mineure</v>
      </c>
      <c r="N110" t="s">
        <v>135</v>
      </c>
      <c r="O110" t="str">
        <f>INDEX(allsections[[S]:[Order]],MATCH(PIs[[#This Row],[SGUID]],allsections[SGUID],0),1)</f>
        <v>FO 07 LES PRODUITS PHYTOPHARMACEUTIQUES</v>
      </c>
      <c r="P110" t="str">
        <f>INDEX(allsections[[S]:[Order]],MATCH(PIs[[#This Row],[SGUID]],allsections[SGUID],0),2)</f>
        <v>-</v>
      </c>
      <c r="Q110">
        <f>INDEX(allsections[[S]:[Order]],MATCH(PIs[[#This Row],[SGUID]],allsections[SGUID],0),3)</f>
        <v>7</v>
      </c>
      <c r="R110" t="s">
        <v>204</v>
      </c>
      <c r="S110" t="str">
        <f>INDEX(allsections[[S]:[Order]],MATCH(PIs[[#This Row],[SSGUID]],allsections[SGUID],0),1)</f>
        <v>FO 07.04 Stockage des produits phytopharmaceutiques et des produits de traitement post-récolte</v>
      </c>
      <c r="T110" t="str">
        <f>INDEX(allsections[[S]:[Order]],MATCH(PIs[[#This Row],[SSGUID]],allsections[SGUID],0),2)</f>
        <v>-</v>
      </c>
      <c r="U110" t="str">
        <f>INDEX(S2PQ_relational[],MATCH(PIs[[#This Row],[GUID]],S2PQ_relational[PIGUID],0),2)</f>
        <v>5tEJuAZKG5KWmgCRdpscul</v>
      </c>
      <c r="V110" t="b">
        <v>0</v>
      </c>
      <c r="W110" t="b">
        <v>0</v>
      </c>
    </row>
    <row r="111" spans="1:23" x14ac:dyDescent="0.25">
      <c r="A111" t="s">
        <v>745</v>
      </c>
      <c r="C111" t="s">
        <v>746</v>
      </c>
      <c r="D111" t="s">
        <v>747</v>
      </c>
      <c r="E111" t="s">
        <v>748</v>
      </c>
      <c r="F111" t="s">
        <v>749</v>
      </c>
      <c r="G111" t="s">
        <v>750</v>
      </c>
      <c r="H111" t="s">
        <v>59</v>
      </c>
      <c r="I111" t="str">
        <f>INDEX(Level[Level],MATCH(PIs[[#This Row],[L]],Level[GUID],0),1)</f>
        <v>Exigence Mineure</v>
      </c>
      <c r="N111" t="s">
        <v>135</v>
      </c>
      <c r="O111" t="str">
        <f>INDEX(allsections[[S]:[Order]],MATCH(PIs[[#This Row],[SGUID]],allsections[SGUID],0),1)</f>
        <v>FO 07 LES PRODUITS PHYTOPHARMACEUTIQUES</v>
      </c>
      <c r="P111" t="str">
        <f>INDEX(allsections[[S]:[Order]],MATCH(PIs[[#This Row],[SGUID]],allsections[SGUID],0),2)</f>
        <v>-</v>
      </c>
      <c r="Q111">
        <f>INDEX(allsections[[S]:[Order]],MATCH(PIs[[#This Row],[SGUID]],allsections[SGUID],0),3)</f>
        <v>7</v>
      </c>
      <c r="R111" t="s">
        <v>204</v>
      </c>
      <c r="S111" t="str">
        <f>INDEX(allsections[[S]:[Order]],MATCH(PIs[[#This Row],[SSGUID]],allsections[SGUID],0),1)</f>
        <v>FO 07.04 Stockage des produits phytopharmaceutiques et des produits de traitement post-récolte</v>
      </c>
      <c r="T111" t="str">
        <f>INDEX(allsections[[S]:[Order]],MATCH(PIs[[#This Row],[SSGUID]],allsections[SGUID],0),2)</f>
        <v>-</v>
      </c>
      <c r="U111" t="str">
        <f>INDEX(S2PQ_relational[],MATCH(PIs[[#This Row],[GUID]],S2PQ_relational[PIGUID],0),2)</f>
        <v>5tEJuAZKG5KWmgCRdpscul</v>
      </c>
      <c r="V111" t="b">
        <v>0</v>
      </c>
      <c r="W111" t="b">
        <v>0</v>
      </c>
    </row>
    <row r="112" spans="1:23" ht="409.5" x14ac:dyDescent="0.25">
      <c r="A112" t="s">
        <v>751</v>
      </c>
      <c r="C112" t="s">
        <v>752</v>
      </c>
      <c r="D112" t="s">
        <v>753</v>
      </c>
      <c r="E112" t="s">
        <v>754</v>
      </c>
      <c r="F112" t="s">
        <v>755</v>
      </c>
      <c r="G112" s="19" t="s">
        <v>756</v>
      </c>
      <c r="H112" t="s">
        <v>68</v>
      </c>
      <c r="I112" t="str">
        <f>INDEX(Level[Level],MATCH(PIs[[#This Row],[L]],Level[GUID],0),1)</f>
        <v>Exigence Majeure</v>
      </c>
      <c r="N112" t="s">
        <v>135</v>
      </c>
      <c r="O112" t="str">
        <f>INDEX(allsections[[S]:[Order]],MATCH(PIs[[#This Row],[SGUID]],allsections[SGUID],0),1)</f>
        <v>FO 07 LES PRODUITS PHYTOPHARMACEUTIQUES</v>
      </c>
      <c r="P112" t="str">
        <f>INDEX(allsections[[S]:[Order]],MATCH(PIs[[#This Row],[SGUID]],allsections[SGUID],0),2)</f>
        <v>-</v>
      </c>
      <c r="Q112">
        <f>INDEX(allsections[[S]:[Order]],MATCH(PIs[[#This Row],[SGUID]],allsections[SGUID],0),3)</f>
        <v>7</v>
      </c>
      <c r="R112" t="s">
        <v>136</v>
      </c>
      <c r="S112" t="str">
        <f>INDEX(allsections[[S]:[Order]],MATCH(PIs[[#This Row],[SSGUID]],allsections[SGUID],0),1)</f>
        <v>FO 07.06 Conteneurs de produits phytopharmaceutiques vides</v>
      </c>
      <c r="T112" t="str">
        <f>INDEX(allsections[[S]:[Order]],MATCH(PIs[[#This Row],[SSGUID]],allsections[SGUID],0),2)</f>
        <v>-</v>
      </c>
      <c r="U112" t="str">
        <f>INDEX(S2PQ_relational[],MATCH(PIs[[#This Row],[GUID]],S2PQ_relational[PIGUID],0),2)</f>
        <v>78wVA7YnBFnvaegzh1b0Ty</v>
      </c>
      <c r="V112" t="b">
        <v>0</v>
      </c>
      <c r="W112" t="b">
        <v>0</v>
      </c>
    </row>
    <row r="113" spans="1:23" ht="409.5" x14ac:dyDescent="0.25">
      <c r="A113" t="s">
        <v>757</v>
      </c>
      <c r="C113" t="s">
        <v>758</v>
      </c>
      <c r="D113" t="s">
        <v>759</v>
      </c>
      <c r="E113" t="s">
        <v>760</v>
      </c>
      <c r="F113" t="s">
        <v>761</v>
      </c>
      <c r="G113" s="19" t="s">
        <v>762</v>
      </c>
      <c r="H113" t="s">
        <v>59</v>
      </c>
      <c r="I113" t="str">
        <f>INDEX(Level[Level],MATCH(PIs[[#This Row],[L]],Level[GUID],0),1)</f>
        <v>Exigence Mineure</v>
      </c>
      <c r="N113" t="s">
        <v>135</v>
      </c>
      <c r="O113" t="str">
        <f>INDEX(allsections[[S]:[Order]],MATCH(PIs[[#This Row],[SGUID]],allsections[SGUID],0),1)</f>
        <v>FO 07 LES PRODUITS PHYTOPHARMACEUTIQUES</v>
      </c>
      <c r="P113" t="str">
        <f>INDEX(allsections[[S]:[Order]],MATCH(PIs[[#This Row],[SGUID]],allsections[SGUID],0),2)</f>
        <v>-</v>
      </c>
      <c r="Q113">
        <f>INDEX(allsections[[S]:[Order]],MATCH(PIs[[#This Row],[SGUID]],allsections[SGUID],0),3)</f>
        <v>7</v>
      </c>
      <c r="R113" t="s">
        <v>204</v>
      </c>
      <c r="S113" t="str">
        <f>INDEX(allsections[[S]:[Order]],MATCH(PIs[[#This Row],[SSGUID]],allsections[SGUID],0),1)</f>
        <v>FO 07.04 Stockage des produits phytopharmaceutiques et des produits de traitement post-récolte</v>
      </c>
      <c r="T113" t="str">
        <f>INDEX(allsections[[S]:[Order]],MATCH(PIs[[#This Row],[SSGUID]],allsections[SGUID],0),2)</f>
        <v>-</v>
      </c>
      <c r="U113" t="str">
        <f>INDEX(S2PQ_relational[],MATCH(PIs[[#This Row],[GUID]],S2PQ_relational[PIGUID],0),2)</f>
        <v>5tEJuAZKG5KWmgCRdpscul</v>
      </c>
      <c r="V113" t="b">
        <v>0</v>
      </c>
      <c r="W113" t="b">
        <v>0</v>
      </c>
    </row>
    <row r="114" spans="1:23" ht="409.5" x14ac:dyDescent="0.25">
      <c r="A114" t="s">
        <v>763</v>
      </c>
      <c r="C114" t="s">
        <v>764</v>
      </c>
      <c r="D114" t="s">
        <v>765</v>
      </c>
      <c r="E114" t="s">
        <v>766</v>
      </c>
      <c r="F114" t="s">
        <v>767</v>
      </c>
      <c r="G114" s="19" t="s">
        <v>768</v>
      </c>
      <c r="H114" t="s">
        <v>59</v>
      </c>
      <c r="I114" t="str">
        <f>INDEX(Level[Level],MATCH(PIs[[#This Row],[L]],Level[GUID],0),1)</f>
        <v>Exigence Mineure</v>
      </c>
      <c r="N114" t="s">
        <v>135</v>
      </c>
      <c r="O114" t="str">
        <f>INDEX(allsections[[S]:[Order]],MATCH(PIs[[#This Row],[SGUID]],allsections[SGUID],0),1)</f>
        <v>FO 07 LES PRODUITS PHYTOPHARMACEUTIQUES</v>
      </c>
      <c r="P114" t="str">
        <f>INDEX(allsections[[S]:[Order]],MATCH(PIs[[#This Row],[SGUID]],allsections[SGUID],0),2)</f>
        <v>-</v>
      </c>
      <c r="Q114">
        <f>INDEX(allsections[[S]:[Order]],MATCH(PIs[[#This Row],[SGUID]],allsections[SGUID],0),3)</f>
        <v>7</v>
      </c>
      <c r="R114" t="s">
        <v>769</v>
      </c>
      <c r="S114" t="str">
        <f>INDEX(allsections[[S]:[Order]],MATCH(PIs[[#This Row],[SSGUID]],allsections[SGUID],0),1)</f>
        <v xml:space="preserve">FO 07.08 Application d’autres substances </v>
      </c>
      <c r="T114" t="str">
        <f>INDEX(allsections[[S]:[Order]],MATCH(PIs[[#This Row],[SSGUID]],allsections[SGUID],0),2)</f>
        <v>-</v>
      </c>
      <c r="U114">
        <f>INDEX(S2PQ_relational[],MATCH(PIs[[#This Row],[GUID]],S2PQ_relational[PIGUID],0),2)</f>
        <v>0</v>
      </c>
      <c r="V114" t="b">
        <v>0</v>
      </c>
      <c r="W114" t="b">
        <v>0</v>
      </c>
    </row>
    <row r="115" spans="1:23" ht="409.5" x14ac:dyDescent="0.25">
      <c r="A115" t="s">
        <v>770</v>
      </c>
      <c r="C115" t="s">
        <v>771</v>
      </c>
      <c r="D115" t="s">
        <v>772</v>
      </c>
      <c r="E115" t="s">
        <v>773</v>
      </c>
      <c r="F115" t="s">
        <v>774</v>
      </c>
      <c r="G115" s="19" t="s">
        <v>775</v>
      </c>
      <c r="H115" t="s">
        <v>50</v>
      </c>
      <c r="I115" t="str">
        <f>INDEX(Level[Level],MATCH(PIs[[#This Row],[L]],Level[GUID],0),1)</f>
        <v>Recom.</v>
      </c>
      <c r="N115" t="s">
        <v>135</v>
      </c>
      <c r="O115" t="str">
        <f>INDEX(allsections[[S]:[Order]],MATCH(PIs[[#This Row],[SGUID]],allsections[SGUID],0),1)</f>
        <v>FO 07 LES PRODUITS PHYTOPHARMACEUTIQUES</v>
      </c>
      <c r="P115" t="str">
        <f>INDEX(allsections[[S]:[Order]],MATCH(PIs[[#This Row],[SGUID]],allsections[SGUID],0),2)</f>
        <v>-</v>
      </c>
      <c r="Q115">
        <f>INDEX(allsections[[S]:[Order]],MATCH(PIs[[#This Row],[SGUID]],allsections[SGUID],0),3)</f>
        <v>7</v>
      </c>
      <c r="R115" t="s">
        <v>776</v>
      </c>
      <c r="S115" t="str">
        <f>INDEX(allsections[[S]:[Order]],MATCH(PIs[[#This Row],[SSGUID]],allsections[SGUID],0),1)</f>
        <v xml:space="preserve">FO 07.02 Enregistrements d’application </v>
      </c>
      <c r="T115" t="str">
        <f>INDEX(allsections[[S]:[Order]],MATCH(PIs[[#This Row],[SSGUID]],allsections[SGUID],0),2)</f>
        <v>-</v>
      </c>
      <c r="U115" t="str">
        <f>INDEX(S2PQ_relational[],MATCH(PIs[[#This Row],[GUID]],S2PQ_relational[PIGUID],0),2)</f>
        <v>78wVA7YnBFnvaegzh1b0Ty</v>
      </c>
      <c r="V115" t="b">
        <v>0</v>
      </c>
      <c r="W115" t="b">
        <v>0</v>
      </c>
    </row>
    <row r="116" spans="1:23" x14ac:dyDescent="0.25">
      <c r="A116" t="s">
        <v>777</v>
      </c>
      <c r="C116" t="s">
        <v>778</v>
      </c>
      <c r="D116" t="s">
        <v>779</v>
      </c>
      <c r="E116" t="s">
        <v>780</v>
      </c>
      <c r="F116" t="s">
        <v>781</v>
      </c>
      <c r="G116" t="s">
        <v>782</v>
      </c>
      <c r="H116" t="s">
        <v>59</v>
      </c>
      <c r="I116" t="str">
        <f>INDEX(Level[Level],MATCH(PIs[[#This Row],[L]],Level[GUID],0),1)</f>
        <v>Exigence Mineure</v>
      </c>
      <c r="N116" t="s">
        <v>135</v>
      </c>
      <c r="O116" t="str">
        <f>INDEX(allsections[[S]:[Order]],MATCH(PIs[[#This Row],[SGUID]],allsections[SGUID],0),1)</f>
        <v>FO 07 LES PRODUITS PHYTOPHARMACEUTIQUES</v>
      </c>
      <c r="P116" t="str">
        <f>INDEX(allsections[[S]:[Order]],MATCH(PIs[[#This Row],[SGUID]],allsections[SGUID],0),2)</f>
        <v>-</v>
      </c>
      <c r="Q116">
        <f>INDEX(allsections[[S]:[Order]],MATCH(PIs[[#This Row],[SGUID]],allsections[SGUID],0),3)</f>
        <v>7</v>
      </c>
      <c r="R116" t="s">
        <v>776</v>
      </c>
      <c r="S116" t="str">
        <f>INDEX(allsections[[S]:[Order]],MATCH(PIs[[#This Row],[SSGUID]],allsections[SGUID],0),1)</f>
        <v xml:space="preserve">FO 07.02 Enregistrements d’application </v>
      </c>
      <c r="T116" t="str">
        <f>INDEX(allsections[[S]:[Order]],MATCH(PIs[[#This Row],[SSGUID]],allsections[SGUID],0),2)</f>
        <v>-</v>
      </c>
      <c r="U116" t="str">
        <f>INDEX(S2PQ_relational[],MATCH(PIs[[#This Row],[GUID]],S2PQ_relational[PIGUID],0),2)</f>
        <v>78wVA7YnBFnvaegzh1b0Ty</v>
      </c>
      <c r="V116" t="b">
        <v>0</v>
      </c>
      <c r="W116" t="b">
        <v>0</v>
      </c>
    </row>
    <row r="117" spans="1:23" ht="409.5" x14ac:dyDescent="0.25">
      <c r="A117" t="s">
        <v>783</v>
      </c>
      <c r="C117" t="s">
        <v>784</v>
      </c>
      <c r="D117" t="s">
        <v>785</v>
      </c>
      <c r="E117" t="s">
        <v>786</v>
      </c>
      <c r="F117" t="s">
        <v>787</v>
      </c>
      <c r="G117" s="19" t="s">
        <v>788</v>
      </c>
      <c r="H117" t="s">
        <v>50</v>
      </c>
      <c r="I117" t="str">
        <f>INDEX(Level[Level],MATCH(PIs[[#This Row],[L]],Level[GUID],0),1)</f>
        <v>Recom.</v>
      </c>
      <c r="N117" t="s">
        <v>135</v>
      </c>
      <c r="O117" t="str">
        <f>INDEX(allsections[[S]:[Order]],MATCH(PIs[[#This Row],[SGUID]],allsections[SGUID],0),1)</f>
        <v>FO 07 LES PRODUITS PHYTOPHARMACEUTIQUES</v>
      </c>
      <c r="P117" t="str">
        <f>INDEX(allsections[[S]:[Order]],MATCH(PIs[[#This Row],[SGUID]],allsections[SGUID],0),2)</f>
        <v>-</v>
      </c>
      <c r="Q117">
        <f>INDEX(allsections[[S]:[Order]],MATCH(PIs[[#This Row],[SGUID]],allsections[SGUID],0),3)</f>
        <v>7</v>
      </c>
      <c r="R117" t="s">
        <v>776</v>
      </c>
      <c r="S117" t="str">
        <f>INDEX(allsections[[S]:[Order]],MATCH(PIs[[#This Row],[SSGUID]],allsections[SGUID],0),1)</f>
        <v xml:space="preserve">FO 07.02 Enregistrements d’application </v>
      </c>
      <c r="T117" t="str">
        <f>INDEX(allsections[[S]:[Order]],MATCH(PIs[[#This Row],[SSGUID]],allsections[SGUID],0),2)</f>
        <v>-</v>
      </c>
      <c r="U117" t="str">
        <f>INDEX(S2PQ_relational[],MATCH(PIs[[#This Row],[GUID]],S2PQ_relational[PIGUID],0),2)</f>
        <v>78wVA7YnBFnvaegzh1b0Ty</v>
      </c>
      <c r="V117" t="b">
        <v>0</v>
      </c>
      <c r="W117" t="b">
        <v>0</v>
      </c>
    </row>
    <row r="118" spans="1:23" ht="409.5" x14ac:dyDescent="0.25">
      <c r="A118" t="s">
        <v>789</v>
      </c>
      <c r="C118" t="s">
        <v>790</v>
      </c>
      <c r="D118" t="s">
        <v>791</v>
      </c>
      <c r="E118" t="s">
        <v>792</v>
      </c>
      <c r="F118" t="s">
        <v>793</v>
      </c>
      <c r="G118" s="19" t="s">
        <v>794</v>
      </c>
      <c r="H118" t="s">
        <v>68</v>
      </c>
      <c r="I118" t="str">
        <f>INDEX(Level[Level],MATCH(PIs[[#This Row],[L]],Level[GUID],0),1)</f>
        <v>Exigence Majeure</v>
      </c>
      <c r="N118" t="s">
        <v>135</v>
      </c>
      <c r="O118" t="str">
        <f>INDEX(allsections[[S]:[Order]],MATCH(PIs[[#This Row],[SGUID]],allsections[SGUID],0),1)</f>
        <v>FO 07 LES PRODUITS PHYTOPHARMACEUTIQUES</v>
      </c>
      <c r="P118" t="str">
        <f>INDEX(allsections[[S]:[Order]],MATCH(PIs[[#This Row],[SGUID]],allsections[SGUID],0),2)</f>
        <v>-</v>
      </c>
      <c r="Q118">
        <f>INDEX(allsections[[S]:[Order]],MATCH(PIs[[#This Row],[SGUID]],allsections[SGUID],0),3)</f>
        <v>7</v>
      </c>
      <c r="R118" t="s">
        <v>776</v>
      </c>
      <c r="S118" t="str">
        <f>INDEX(allsections[[S]:[Order]],MATCH(PIs[[#This Row],[SSGUID]],allsections[SGUID],0),1)</f>
        <v xml:space="preserve">FO 07.02 Enregistrements d’application </v>
      </c>
      <c r="T118" t="str">
        <f>INDEX(allsections[[S]:[Order]],MATCH(PIs[[#This Row],[SSGUID]],allsections[SGUID],0),2)</f>
        <v>-</v>
      </c>
      <c r="U118" t="str">
        <f>INDEX(S2PQ_relational[],MATCH(PIs[[#This Row],[GUID]],S2PQ_relational[PIGUID],0),2)</f>
        <v>78wVA7YnBFnvaegzh1b0Ty</v>
      </c>
      <c r="V118" t="b">
        <v>0</v>
      </c>
      <c r="W118" t="b">
        <v>0</v>
      </c>
    </row>
    <row r="119" spans="1:23" ht="409.5" x14ac:dyDescent="0.25">
      <c r="A119" t="s">
        <v>795</v>
      </c>
      <c r="C119" t="s">
        <v>796</v>
      </c>
      <c r="D119" t="s">
        <v>797</v>
      </c>
      <c r="E119" t="s">
        <v>798</v>
      </c>
      <c r="F119" t="s">
        <v>799</v>
      </c>
      <c r="G119" s="19" t="s">
        <v>800</v>
      </c>
      <c r="H119" t="s">
        <v>68</v>
      </c>
      <c r="I119" t="str">
        <f>INDEX(Level[Level],MATCH(PIs[[#This Row],[L]],Level[GUID],0),1)</f>
        <v>Exigence Majeure</v>
      </c>
      <c r="N119" t="s">
        <v>135</v>
      </c>
      <c r="O119" t="str">
        <f>INDEX(allsections[[S]:[Order]],MATCH(PIs[[#This Row],[SGUID]],allsections[SGUID],0),1)</f>
        <v>FO 07 LES PRODUITS PHYTOPHARMACEUTIQUES</v>
      </c>
      <c r="P119" t="str">
        <f>INDEX(allsections[[S]:[Order]],MATCH(PIs[[#This Row],[SGUID]],allsections[SGUID],0),2)</f>
        <v>-</v>
      </c>
      <c r="Q119">
        <f>INDEX(allsections[[S]:[Order]],MATCH(PIs[[#This Row],[SGUID]],allsections[SGUID],0),3)</f>
        <v>7</v>
      </c>
      <c r="R119" t="s">
        <v>699</v>
      </c>
      <c r="S119" t="str">
        <f>INDEX(allsections[[S]:[Order]],MATCH(PIs[[#This Row],[SSGUID]],allsections[SGUID],0),1)</f>
        <v>FO 07.01 Choix des produits phytopharmaceutiques</v>
      </c>
      <c r="T119" t="str">
        <f>INDEX(allsections[[S]:[Order]],MATCH(PIs[[#This Row],[SSGUID]],allsections[SGUID],0),2)</f>
        <v>-</v>
      </c>
      <c r="U119" t="str">
        <f>INDEX(S2PQ_relational[],MATCH(PIs[[#This Row],[GUID]],S2PQ_relational[PIGUID],0),2)</f>
        <v>78wVA7YnBFnvaegzh1b0Ty</v>
      </c>
      <c r="V119" t="b">
        <v>0</v>
      </c>
      <c r="W119" t="b">
        <v>0</v>
      </c>
    </row>
    <row r="120" spans="1:23" ht="409.5" x14ac:dyDescent="0.25">
      <c r="A120" t="s">
        <v>801</v>
      </c>
      <c r="C120" t="s">
        <v>802</v>
      </c>
      <c r="D120" t="s">
        <v>803</v>
      </c>
      <c r="E120" t="s">
        <v>804</v>
      </c>
      <c r="F120" t="s">
        <v>805</v>
      </c>
      <c r="G120" s="19" t="s">
        <v>806</v>
      </c>
      <c r="H120" t="s">
        <v>59</v>
      </c>
      <c r="I120" t="str">
        <f>INDEX(Level[Level],MATCH(PIs[[#This Row],[L]],Level[GUID],0),1)</f>
        <v>Exigence Mineure</v>
      </c>
      <c r="N120" t="s">
        <v>135</v>
      </c>
      <c r="O120" t="str">
        <f>INDEX(allsections[[S]:[Order]],MATCH(PIs[[#This Row],[SGUID]],allsections[SGUID],0),1)</f>
        <v>FO 07 LES PRODUITS PHYTOPHARMACEUTIQUES</v>
      </c>
      <c r="P120" t="str">
        <f>INDEX(allsections[[S]:[Order]],MATCH(PIs[[#This Row],[SGUID]],allsections[SGUID],0),2)</f>
        <v>-</v>
      </c>
      <c r="Q120">
        <f>INDEX(allsections[[S]:[Order]],MATCH(PIs[[#This Row],[SGUID]],allsections[SGUID],0),3)</f>
        <v>7</v>
      </c>
      <c r="R120" t="s">
        <v>776</v>
      </c>
      <c r="S120" t="str">
        <f>INDEX(allsections[[S]:[Order]],MATCH(PIs[[#This Row],[SSGUID]],allsections[SGUID],0),1)</f>
        <v xml:space="preserve">FO 07.02 Enregistrements d’application </v>
      </c>
      <c r="T120" t="str">
        <f>INDEX(allsections[[S]:[Order]],MATCH(PIs[[#This Row],[SSGUID]],allsections[SGUID],0),2)</f>
        <v>-</v>
      </c>
      <c r="U120" t="str">
        <f>INDEX(S2PQ_relational[],MATCH(PIs[[#This Row],[GUID]],S2PQ_relational[PIGUID],0),2)</f>
        <v>78wVA7YnBFnvaegzh1b0Ty</v>
      </c>
      <c r="V120" t="b">
        <v>0</v>
      </c>
      <c r="W120" t="b">
        <v>0</v>
      </c>
    </row>
    <row r="121" spans="1:23" ht="409.5" x14ac:dyDescent="0.25">
      <c r="A121" t="s">
        <v>807</v>
      </c>
      <c r="C121" t="s">
        <v>808</v>
      </c>
      <c r="D121" t="s">
        <v>809</v>
      </c>
      <c r="E121" t="s">
        <v>810</v>
      </c>
      <c r="F121" t="s">
        <v>811</v>
      </c>
      <c r="G121" s="19" t="s">
        <v>812</v>
      </c>
      <c r="H121" t="s">
        <v>68</v>
      </c>
      <c r="I121" t="str">
        <f>INDEX(Level[Level],MATCH(PIs[[#This Row],[L]],Level[GUID],0),1)</f>
        <v>Exigence Majeure</v>
      </c>
      <c r="N121" t="s">
        <v>135</v>
      </c>
      <c r="O121" t="str">
        <f>INDEX(allsections[[S]:[Order]],MATCH(PIs[[#This Row],[SGUID]],allsections[SGUID],0),1)</f>
        <v>FO 07 LES PRODUITS PHYTOPHARMACEUTIQUES</v>
      </c>
      <c r="P121" t="str">
        <f>INDEX(allsections[[S]:[Order]],MATCH(PIs[[#This Row],[SGUID]],allsections[SGUID],0),2)</f>
        <v>-</v>
      </c>
      <c r="Q121">
        <f>INDEX(allsections[[S]:[Order]],MATCH(PIs[[#This Row],[SGUID]],allsections[SGUID],0),3)</f>
        <v>7</v>
      </c>
      <c r="R121" t="s">
        <v>699</v>
      </c>
      <c r="S121" t="str">
        <f>INDEX(allsections[[S]:[Order]],MATCH(PIs[[#This Row],[SSGUID]],allsections[SGUID],0),1)</f>
        <v>FO 07.01 Choix des produits phytopharmaceutiques</v>
      </c>
      <c r="T121" t="str">
        <f>INDEX(allsections[[S]:[Order]],MATCH(PIs[[#This Row],[SSGUID]],allsections[SGUID],0),2)</f>
        <v>-</v>
      </c>
      <c r="U121" t="str">
        <f>INDEX(S2PQ_relational[],MATCH(PIs[[#This Row],[GUID]],S2PQ_relational[PIGUID],0),2)</f>
        <v>78wVA7YnBFnvaegzh1b0Ty</v>
      </c>
      <c r="V121" t="b">
        <v>0</v>
      </c>
      <c r="W121" t="b">
        <v>0</v>
      </c>
    </row>
    <row r="122" spans="1:23" x14ac:dyDescent="0.25">
      <c r="A122" t="s">
        <v>813</v>
      </c>
      <c r="C122" t="s">
        <v>814</v>
      </c>
      <c r="D122" t="s">
        <v>815</v>
      </c>
      <c r="E122" t="s">
        <v>816</v>
      </c>
      <c r="F122" t="s">
        <v>817</v>
      </c>
      <c r="G122" t="s">
        <v>818</v>
      </c>
      <c r="H122" t="s">
        <v>59</v>
      </c>
      <c r="I122" t="str">
        <f>INDEX(Level[Level],MATCH(PIs[[#This Row],[L]],Level[GUID],0),1)</f>
        <v>Exigence Mineure</v>
      </c>
      <c r="N122" t="s">
        <v>51</v>
      </c>
      <c r="O122" t="str">
        <f>INDEX(allsections[[S]:[Order]],MATCH(PIs[[#This Row],[SGUID]],allsections[SGUID],0),1)</f>
        <v>FO 04 SOLS, NUTRITION DES PLANTES ET ENGRAIS</v>
      </c>
      <c r="P122" t="str">
        <f>INDEX(allsections[[S]:[Order]],MATCH(PIs[[#This Row],[SGUID]],allsections[SGUID],0),2)</f>
        <v>-</v>
      </c>
      <c r="Q122">
        <f>INDEX(allsections[[S]:[Order]],MATCH(PIs[[#This Row],[SGUID]],allsections[SGUID],0),3)</f>
        <v>4</v>
      </c>
      <c r="R122" t="s">
        <v>706</v>
      </c>
      <c r="S122" t="str">
        <f>INDEX(allsections[[S]:[Order]],MATCH(PIs[[#This Row],[SSGUID]],allsections[SGUID],0),1)</f>
        <v>FO 04.07 Stockage des engrais et biostimulants</v>
      </c>
      <c r="T122" t="str">
        <f>INDEX(allsections[[S]:[Order]],MATCH(PIs[[#This Row],[SSGUID]],allsections[SGUID],0),2)</f>
        <v>-</v>
      </c>
      <c r="U122" t="str">
        <f>INDEX(S2PQ_relational[],MATCH(PIs[[#This Row],[GUID]],S2PQ_relational[PIGUID],0),2)</f>
        <v>4Zdmgt25UbXfgJxrggzCIy</v>
      </c>
      <c r="V122" t="b">
        <v>0</v>
      </c>
      <c r="W122" t="b">
        <v>0</v>
      </c>
    </row>
    <row r="123" spans="1:23" ht="409.5" x14ac:dyDescent="0.25">
      <c r="A123" t="s">
        <v>819</v>
      </c>
      <c r="C123" t="s">
        <v>820</v>
      </c>
      <c r="D123" t="s">
        <v>821</v>
      </c>
      <c r="E123" t="s">
        <v>822</v>
      </c>
      <c r="F123" t="s">
        <v>823</v>
      </c>
      <c r="G123" s="19" t="s">
        <v>824</v>
      </c>
      <c r="H123" t="s">
        <v>59</v>
      </c>
      <c r="I123" t="str">
        <f>INDEX(Level[Level],MATCH(PIs[[#This Row],[L]],Level[GUID],0),1)</f>
        <v>Exigence Mineure</v>
      </c>
      <c r="N123" t="s">
        <v>51</v>
      </c>
      <c r="O123" t="str">
        <f>INDEX(allsections[[S]:[Order]],MATCH(PIs[[#This Row],[SGUID]],allsections[SGUID],0),1)</f>
        <v>FO 04 SOLS, NUTRITION DES PLANTES ET ENGRAIS</v>
      </c>
      <c r="P123" t="str">
        <f>INDEX(allsections[[S]:[Order]],MATCH(PIs[[#This Row],[SGUID]],allsections[SGUID],0),2)</f>
        <v>-</v>
      </c>
      <c r="Q123">
        <f>INDEX(allsections[[S]:[Order]],MATCH(PIs[[#This Row],[SGUID]],allsections[SGUID],0),3)</f>
        <v>4</v>
      </c>
      <c r="R123" t="s">
        <v>706</v>
      </c>
      <c r="S123" t="str">
        <f>INDEX(allsections[[S]:[Order]],MATCH(PIs[[#This Row],[SSGUID]],allsections[SGUID],0),1)</f>
        <v>FO 04.07 Stockage des engrais et biostimulants</v>
      </c>
      <c r="T123" t="str">
        <f>INDEX(allsections[[S]:[Order]],MATCH(PIs[[#This Row],[SSGUID]],allsections[SGUID],0),2)</f>
        <v>-</v>
      </c>
      <c r="U123" t="str">
        <f>INDEX(S2PQ_relational[],MATCH(PIs[[#This Row],[GUID]],S2PQ_relational[PIGUID],0),2)</f>
        <v>4Zdmgt25UbXfgJxrggzCIy</v>
      </c>
      <c r="V123" t="b">
        <v>0</v>
      </c>
      <c r="W123" t="b">
        <v>0</v>
      </c>
    </row>
    <row r="124" spans="1:23" ht="409.5" x14ac:dyDescent="0.25">
      <c r="A124" t="s">
        <v>825</v>
      </c>
      <c r="C124" t="s">
        <v>826</v>
      </c>
      <c r="D124" t="s">
        <v>827</v>
      </c>
      <c r="E124" t="s">
        <v>828</v>
      </c>
      <c r="F124" t="s">
        <v>829</v>
      </c>
      <c r="G124" s="19" t="s">
        <v>830</v>
      </c>
      <c r="H124" t="s">
        <v>68</v>
      </c>
      <c r="I124" t="str">
        <f>INDEX(Level[Level],MATCH(PIs[[#This Row],[L]],Level[GUID],0),1)</f>
        <v>Exigence Majeure</v>
      </c>
      <c r="N124" t="s">
        <v>51</v>
      </c>
      <c r="O124" t="str">
        <f>INDEX(allsections[[S]:[Order]],MATCH(PIs[[#This Row],[SGUID]],allsections[SGUID],0),1)</f>
        <v>FO 04 SOLS, NUTRITION DES PLANTES ET ENGRAIS</v>
      </c>
      <c r="P124" t="str">
        <f>INDEX(allsections[[S]:[Order]],MATCH(PIs[[#This Row],[SGUID]],allsections[SGUID],0),2)</f>
        <v>-</v>
      </c>
      <c r="Q124">
        <f>INDEX(allsections[[S]:[Order]],MATCH(PIs[[#This Row],[SGUID]],allsections[SGUID],0),3)</f>
        <v>4</v>
      </c>
      <c r="R124" t="s">
        <v>706</v>
      </c>
      <c r="S124" t="str">
        <f>INDEX(allsections[[S]:[Order]],MATCH(PIs[[#This Row],[SSGUID]],allsections[SGUID],0),1)</f>
        <v>FO 04.07 Stockage des engrais et biostimulants</v>
      </c>
      <c r="T124" t="str">
        <f>INDEX(allsections[[S]:[Order]],MATCH(PIs[[#This Row],[SSGUID]],allsections[SGUID],0),2)</f>
        <v>-</v>
      </c>
      <c r="U124" t="str">
        <f>INDEX(S2PQ_relational[],MATCH(PIs[[#This Row],[GUID]],S2PQ_relational[PIGUID],0),2)</f>
        <v>4Zdmgt25UbXfgJxrggzCIy</v>
      </c>
      <c r="V124" t="b">
        <v>0</v>
      </c>
      <c r="W124" t="b">
        <v>0</v>
      </c>
    </row>
    <row r="125" spans="1:23" ht="409.5" x14ac:dyDescent="0.25">
      <c r="A125" t="s">
        <v>831</v>
      </c>
      <c r="C125" t="s">
        <v>832</v>
      </c>
      <c r="D125" t="s">
        <v>833</v>
      </c>
      <c r="E125" t="s">
        <v>834</v>
      </c>
      <c r="F125" t="s">
        <v>835</v>
      </c>
      <c r="G125" s="19" t="s">
        <v>836</v>
      </c>
      <c r="H125" t="s">
        <v>59</v>
      </c>
      <c r="I125" t="str">
        <f>INDEX(Level[Level],MATCH(PIs[[#This Row],[L]],Level[GUID],0),1)</f>
        <v>Exigence Mineure</v>
      </c>
      <c r="N125" t="s">
        <v>51</v>
      </c>
      <c r="O125" t="str">
        <f>INDEX(allsections[[S]:[Order]],MATCH(PIs[[#This Row],[SGUID]],allsections[SGUID],0),1)</f>
        <v>FO 04 SOLS, NUTRITION DES PLANTES ET ENGRAIS</v>
      </c>
      <c r="P125" t="str">
        <f>INDEX(allsections[[S]:[Order]],MATCH(PIs[[#This Row],[SGUID]],allsections[SGUID],0),2)</f>
        <v>-</v>
      </c>
      <c r="Q125">
        <f>INDEX(allsections[[S]:[Order]],MATCH(PIs[[#This Row],[SGUID]],allsections[SGUID],0),3)</f>
        <v>4</v>
      </c>
      <c r="R125" t="s">
        <v>837</v>
      </c>
      <c r="S125" t="str">
        <f>INDEX(allsections[[S]:[Order]],MATCH(PIs[[#This Row],[SSGUID]],allsections[SGUID],0),1)</f>
        <v>FO 04.06 Enregistrements d’application</v>
      </c>
      <c r="T125" t="str">
        <f>INDEX(allsections[[S]:[Order]],MATCH(PIs[[#This Row],[SSGUID]],allsections[SGUID],0),2)</f>
        <v>-</v>
      </c>
      <c r="U125" t="str">
        <f>INDEX(S2PQ_relational[],MATCH(PIs[[#This Row],[GUID]],S2PQ_relational[PIGUID],0),2)</f>
        <v>4R9L9YGGN56lLGRoI3945q</v>
      </c>
      <c r="V125" t="b">
        <v>0</v>
      </c>
      <c r="W125" t="b">
        <v>0</v>
      </c>
    </row>
    <row r="126" spans="1:23" x14ac:dyDescent="0.25">
      <c r="A126" t="s">
        <v>838</v>
      </c>
      <c r="C126" t="s">
        <v>839</v>
      </c>
      <c r="D126" t="s">
        <v>840</v>
      </c>
      <c r="E126" t="s">
        <v>841</v>
      </c>
      <c r="F126" t="s">
        <v>842</v>
      </c>
      <c r="G126" t="s">
        <v>843</v>
      </c>
      <c r="H126" t="s">
        <v>68</v>
      </c>
      <c r="I126" t="str">
        <f>INDEX(Level[Level],MATCH(PIs[[#This Row],[L]],Level[GUID],0),1)</f>
        <v>Exigence Majeure</v>
      </c>
      <c r="N126" t="s">
        <v>51</v>
      </c>
      <c r="O126" t="str">
        <f>INDEX(allsections[[S]:[Order]],MATCH(PIs[[#This Row],[SGUID]],allsections[SGUID],0),1)</f>
        <v>FO 04 SOLS, NUTRITION DES PLANTES ET ENGRAIS</v>
      </c>
      <c r="P126" t="str">
        <f>INDEX(allsections[[S]:[Order]],MATCH(PIs[[#This Row],[SGUID]],allsections[SGUID],0),2)</f>
        <v>-</v>
      </c>
      <c r="Q126">
        <f>INDEX(allsections[[S]:[Order]],MATCH(PIs[[#This Row],[SGUID]],allsections[SGUID],0),3)</f>
        <v>4</v>
      </c>
      <c r="R126" t="s">
        <v>223</v>
      </c>
      <c r="S126" t="str">
        <f>INDEX(allsections[[S]:[Order]],MATCH(PIs[[#This Row],[SSGUID]],allsections[SGUID],0),1)</f>
        <v>FO 04.05 Teneur en nutriments</v>
      </c>
      <c r="T126" t="str">
        <f>INDEX(allsections[[S]:[Order]],MATCH(PIs[[#This Row],[SSGUID]],allsections[SGUID],0),2)</f>
        <v>-</v>
      </c>
      <c r="U126">
        <f>INDEX(S2PQ_relational[],MATCH(PIs[[#This Row],[GUID]],S2PQ_relational[PIGUID],0),2)</f>
        <v>0</v>
      </c>
      <c r="V126" t="b">
        <v>0</v>
      </c>
      <c r="W126" t="b">
        <v>0</v>
      </c>
    </row>
    <row r="127" spans="1:23" ht="409.5" x14ac:dyDescent="0.25">
      <c r="A127" t="s">
        <v>844</v>
      </c>
      <c r="C127" t="s">
        <v>845</v>
      </c>
      <c r="D127" t="s">
        <v>846</v>
      </c>
      <c r="E127" t="s">
        <v>847</v>
      </c>
      <c r="F127" t="s">
        <v>848</v>
      </c>
      <c r="G127" s="19" t="s">
        <v>849</v>
      </c>
      <c r="H127" t="s">
        <v>59</v>
      </c>
      <c r="I127" t="str">
        <f>INDEX(Level[Level],MATCH(PIs[[#This Row],[L]],Level[GUID],0),1)</f>
        <v>Exigence Mineure</v>
      </c>
      <c r="N127" t="s">
        <v>51</v>
      </c>
      <c r="O127" t="str">
        <f>INDEX(allsections[[S]:[Order]],MATCH(PIs[[#This Row],[SGUID]],allsections[SGUID],0),1)</f>
        <v>FO 04 SOLS, NUTRITION DES PLANTES ET ENGRAIS</v>
      </c>
      <c r="P127" t="str">
        <f>INDEX(allsections[[S]:[Order]],MATCH(PIs[[#This Row],[SGUID]],allsections[SGUID],0),2)</f>
        <v>-</v>
      </c>
      <c r="Q127">
        <f>INDEX(allsections[[S]:[Order]],MATCH(PIs[[#This Row],[SGUID]],allsections[SGUID],0),3)</f>
        <v>4</v>
      </c>
      <c r="R127" t="s">
        <v>706</v>
      </c>
      <c r="S127" t="str">
        <f>INDEX(allsections[[S]:[Order]],MATCH(PIs[[#This Row],[SSGUID]],allsections[SGUID],0),1)</f>
        <v>FO 04.07 Stockage des engrais et biostimulants</v>
      </c>
      <c r="T127" t="str">
        <f>INDEX(allsections[[S]:[Order]],MATCH(PIs[[#This Row],[SSGUID]],allsections[SGUID],0),2)</f>
        <v>-</v>
      </c>
      <c r="U127" t="str">
        <f>INDEX(S2PQ_relational[],MATCH(PIs[[#This Row],[GUID]],S2PQ_relational[PIGUID],0),2)</f>
        <v>4Zdmgt25UbXfgJxrggzCIy</v>
      </c>
      <c r="V127" t="b">
        <v>0</v>
      </c>
      <c r="W127" t="b">
        <v>0</v>
      </c>
    </row>
    <row r="128" spans="1:23" ht="409.5" x14ac:dyDescent="0.25">
      <c r="A128" t="s">
        <v>850</v>
      </c>
      <c r="C128" t="s">
        <v>851</v>
      </c>
      <c r="D128" t="s">
        <v>852</v>
      </c>
      <c r="E128" t="s">
        <v>853</v>
      </c>
      <c r="F128" t="s">
        <v>854</v>
      </c>
      <c r="G128" s="19" t="s">
        <v>855</v>
      </c>
      <c r="H128" t="s">
        <v>59</v>
      </c>
      <c r="I128" t="str">
        <f>INDEX(Level[Level],MATCH(PIs[[#This Row],[L]],Level[GUID],0),1)</f>
        <v>Exigence Mineure</v>
      </c>
      <c r="N128" t="s">
        <v>51</v>
      </c>
      <c r="O128" t="str">
        <f>INDEX(allsections[[S]:[Order]],MATCH(PIs[[#This Row],[SGUID]],allsections[SGUID],0),1)</f>
        <v>FO 04 SOLS, NUTRITION DES PLANTES ET ENGRAIS</v>
      </c>
      <c r="P128" t="str">
        <f>INDEX(allsections[[S]:[Order]],MATCH(PIs[[#This Row],[SGUID]],allsections[SGUID],0),2)</f>
        <v>-</v>
      </c>
      <c r="Q128">
        <f>INDEX(allsections[[S]:[Order]],MATCH(PIs[[#This Row],[SGUID]],allsections[SGUID],0),3)</f>
        <v>4</v>
      </c>
      <c r="R128" t="s">
        <v>223</v>
      </c>
      <c r="S128" t="str">
        <f>INDEX(allsections[[S]:[Order]],MATCH(PIs[[#This Row],[SSGUID]],allsections[SGUID],0),1)</f>
        <v>FO 04.05 Teneur en nutriments</v>
      </c>
      <c r="T128" t="str">
        <f>INDEX(allsections[[S]:[Order]],MATCH(PIs[[#This Row],[SSGUID]],allsections[SGUID],0),2)</f>
        <v>-</v>
      </c>
      <c r="U128" t="str">
        <f>INDEX(S2PQ_relational[],MATCH(PIs[[#This Row],[GUID]],S2PQ_relational[PIGUID],0),2)</f>
        <v>7t4qfGXrdadx66xrfTpE0d</v>
      </c>
      <c r="V128" t="b">
        <v>0</v>
      </c>
      <c r="W128" t="b">
        <v>0</v>
      </c>
    </row>
    <row r="129" spans="1:23" ht="409.5" x14ac:dyDescent="0.25">
      <c r="A129" t="s">
        <v>856</v>
      </c>
      <c r="C129" t="s">
        <v>857</v>
      </c>
      <c r="D129" t="s">
        <v>858</v>
      </c>
      <c r="E129" t="s">
        <v>859</v>
      </c>
      <c r="F129" t="s">
        <v>860</v>
      </c>
      <c r="G129" s="19" t="s">
        <v>861</v>
      </c>
      <c r="H129" t="s">
        <v>68</v>
      </c>
      <c r="I129" t="str">
        <f>INDEX(Level[Level],MATCH(PIs[[#This Row],[L]],Level[GUID],0),1)</f>
        <v>Exigence Majeure</v>
      </c>
      <c r="N129" t="s">
        <v>83</v>
      </c>
      <c r="O129" t="str">
        <f>INDEX(allsections[[S]:[Order]],MATCH(PIs[[#This Row],[SGUID]],allsections[SGUID],0),1)</f>
        <v>FO 03 PLANTS ET SEMENCES</v>
      </c>
      <c r="P129" t="str">
        <f>INDEX(allsections[[S]:[Order]],MATCH(PIs[[#This Row],[SGUID]],allsections[SGUID],0),2)</f>
        <v>-</v>
      </c>
      <c r="Q129">
        <f>INDEX(allsections[[S]:[Order]],MATCH(PIs[[#This Row],[SGUID]],allsections[SGUID],0),3)</f>
        <v>3</v>
      </c>
      <c r="R129" t="s">
        <v>862</v>
      </c>
      <c r="S129" t="str">
        <f>INDEX(allsections[[S]:[Order]],MATCH(PIs[[#This Row],[SSGUID]],allsections[SGUID],0),1)</f>
        <v xml:space="preserve">FO 03.04 Période de transition </v>
      </c>
      <c r="T129" t="str">
        <f>INDEX(allsections[[S]:[Order]],MATCH(PIs[[#This Row],[SSGUID]],allsections[SGUID],0),2)</f>
        <v>-</v>
      </c>
      <c r="U129">
        <f>INDEX(S2PQ_relational[],MATCH(PIs[[#This Row],[GUID]],S2PQ_relational[PIGUID],0),2)</f>
        <v>0</v>
      </c>
      <c r="V129" t="b">
        <v>0</v>
      </c>
      <c r="W129" t="b">
        <v>0</v>
      </c>
    </row>
    <row r="130" spans="1:23" ht="409.5" x14ac:dyDescent="0.25">
      <c r="A130" t="s">
        <v>863</v>
      </c>
      <c r="C130" t="s">
        <v>864</v>
      </c>
      <c r="D130" t="s">
        <v>865</v>
      </c>
      <c r="E130" t="s">
        <v>866</v>
      </c>
      <c r="F130" t="s">
        <v>867</v>
      </c>
      <c r="G130" s="19" t="s">
        <v>868</v>
      </c>
      <c r="H130" t="s">
        <v>59</v>
      </c>
      <c r="I130" t="str">
        <f>INDEX(Level[Level],MATCH(PIs[[#This Row],[L]],Level[GUID],0),1)</f>
        <v>Exigence Mineure</v>
      </c>
      <c r="N130" t="s">
        <v>83</v>
      </c>
      <c r="O130" t="str">
        <f>INDEX(allsections[[S]:[Order]],MATCH(PIs[[#This Row],[SGUID]],allsections[SGUID],0),1)</f>
        <v>FO 03 PLANTS ET SEMENCES</v>
      </c>
      <c r="P130" t="str">
        <f>INDEX(allsections[[S]:[Order]],MATCH(PIs[[#This Row],[SGUID]],allsections[SGUID],0),2)</f>
        <v>-</v>
      </c>
      <c r="Q130">
        <f>INDEX(allsections[[S]:[Order]],MATCH(PIs[[#This Row],[SGUID]],allsections[SGUID],0),3)</f>
        <v>3</v>
      </c>
      <c r="R130" t="s">
        <v>869</v>
      </c>
      <c r="S130" t="str">
        <f>INDEX(allsections[[S]:[Order]],MATCH(PIs[[#This Row],[SSGUID]],allsections[SGUID],0),1)</f>
        <v>FO 03.02 Traitements chimiques, pelliculages et enrobages</v>
      </c>
      <c r="T130" t="str">
        <f>INDEX(allsections[[S]:[Order]],MATCH(PIs[[#This Row],[SSGUID]],allsections[SGUID],0),2)</f>
        <v>-</v>
      </c>
      <c r="U130">
        <f>INDEX(S2PQ_relational[],MATCH(PIs[[#This Row],[GUID]],S2PQ_relational[PIGUID],0),2)</f>
        <v>0</v>
      </c>
      <c r="V130" t="b">
        <v>0</v>
      </c>
      <c r="W130" t="b">
        <v>0</v>
      </c>
    </row>
    <row r="131" spans="1:23" ht="409.5" x14ac:dyDescent="0.25">
      <c r="A131" t="s">
        <v>870</v>
      </c>
      <c r="C131" t="s">
        <v>871</v>
      </c>
      <c r="D131" t="s">
        <v>872</v>
      </c>
      <c r="E131" t="s">
        <v>873</v>
      </c>
      <c r="F131" t="s">
        <v>874</v>
      </c>
      <c r="G131" s="19" t="s">
        <v>875</v>
      </c>
      <c r="H131" t="s">
        <v>68</v>
      </c>
      <c r="I131" t="str">
        <f>INDEX(Level[Level],MATCH(PIs[[#This Row],[L]],Level[GUID],0),1)</f>
        <v>Exigence Majeure</v>
      </c>
      <c r="N131" t="s">
        <v>83</v>
      </c>
      <c r="O131" t="str">
        <f>INDEX(allsections[[S]:[Order]],MATCH(PIs[[#This Row],[SGUID]],allsections[SGUID],0),1)</f>
        <v>FO 03 PLANTS ET SEMENCES</v>
      </c>
      <c r="P131" t="str">
        <f>INDEX(allsections[[S]:[Order]],MATCH(PIs[[#This Row],[SGUID]],allsections[SGUID],0),2)</f>
        <v>-</v>
      </c>
      <c r="Q131">
        <f>INDEX(allsections[[S]:[Order]],MATCH(PIs[[#This Row],[SGUID]],allsections[SGUID],0),3)</f>
        <v>3</v>
      </c>
      <c r="R131" t="s">
        <v>869</v>
      </c>
      <c r="S131" t="str">
        <f>INDEX(allsections[[S]:[Order]],MATCH(PIs[[#This Row],[SSGUID]],allsections[SGUID],0),1)</f>
        <v>FO 03.02 Traitements chimiques, pelliculages et enrobages</v>
      </c>
      <c r="T131" t="str">
        <f>INDEX(allsections[[S]:[Order]],MATCH(PIs[[#This Row],[SSGUID]],allsections[SGUID],0),2)</f>
        <v>-</v>
      </c>
      <c r="U131" t="str">
        <f>INDEX(S2PQ_relational[],MATCH(PIs[[#This Row],[GUID]],S2PQ_relational[PIGUID],0),2)</f>
        <v>1DKo9zqfflOcZsDUt4F8bK</v>
      </c>
      <c r="V131" t="b">
        <v>0</v>
      </c>
      <c r="W131" t="b">
        <v>0</v>
      </c>
    </row>
    <row r="132" spans="1:23" ht="409.5" x14ac:dyDescent="0.25">
      <c r="A132" t="s">
        <v>876</v>
      </c>
      <c r="C132" t="s">
        <v>877</v>
      </c>
      <c r="D132" t="s">
        <v>878</v>
      </c>
      <c r="E132" t="s">
        <v>879</v>
      </c>
      <c r="F132" t="s">
        <v>880</v>
      </c>
      <c r="G132" s="19" t="s">
        <v>881</v>
      </c>
      <c r="H132" t="s">
        <v>50</v>
      </c>
      <c r="I132" t="str">
        <f>INDEX(Level[Level],MATCH(PIs[[#This Row],[L]],Level[GUID],0),1)</f>
        <v>Recom.</v>
      </c>
      <c r="N132" t="s">
        <v>51</v>
      </c>
      <c r="O132" t="str">
        <f>INDEX(allsections[[S]:[Order]],MATCH(PIs[[#This Row],[SGUID]],allsections[SGUID],0),1)</f>
        <v>FO 04 SOLS, NUTRITION DES PLANTES ET ENGRAIS</v>
      </c>
      <c r="P132" t="str">
        <f>INDEX(allsections[[S]:[Order]],MATCH(PIs[[#This Row],[SGUID]],allsections[SGUID],0),2)</f>
        <v>-</v>
      </c>
      <c r="Q132">
        <f>INDEX(allsections[[S]:[Order]],MATCH(PIs[[#This Row],[SGUID]],allsections[SGUID],0),3)</f>
        <v>4</v>
      </c>
      <c r="R132" t="s">
        <v>837</v>
      </c>
      <c r="S132" t="str">
        <f>INDEX(allsections[[S]:[Order]],MATCH(PIs[[#This Row],[SSGUID]],allsections[SGUID],0),1)</f>
        <v>FO 04.06 Enregistrements d’application</v>
      </c>
      <c r="T132" t="str">
        <f>INDEX(allsections[[S]:[Order]],MATCH(PIs[[#This Row],[SSGUID]],allsections[SGUID],0),2)</f>
        <v>-</v>
      </c>
      <c r="U132" t="str">
        <f>INDEX(S2PQ_relational[],MATCH(PIs[[#This Row],[GUID]],S2PQ_relational[PIGUID],0),2)</f>
        <v>4R9L9YGGN56lLGRoI3945q</v>
      </c>
      <c r="V132" t="b">
        <v>0</v>
      </c>
      <c r="W132" t="b">
        <v>0</v>
      </c>
    </row>
    <row r="133" spans="1:23" x14ac:dyDescent="0.25">
      <c r="A133" t="s">
        <v>882</v>
      </c>
      <c r="C133" t="s">
        <v>883</v>
      </c>
      <c r="D133" t="s">
        <v>884</v>
      </c>
      <c r="E133" t="s">
        <v>885</v>
      </c>
      <c r="F133" t="s">
        <v>886</v>
      </c>
      <c r="G133" t="s">
        <v>887</v>
      </c>
      <c r="H133" t="s">
        <v>59</v>
      </c>
      <c r="I133" t="str">
        <f>INDEX(Level[Level],MATCH(PIs[[#This Row],[L]],Level[GUID],0),1)</f>
        <v>Exigence Mineure</v>
      </c>
      <c r="N133" t="s">
        <v>888</v>
      </c>
      <c r="O133" t="str">
        <f>INDEX(allsections[[S]:[Order]],MATCH(PIs[[#This Row],[SGUID]],allsections[SGUID],0),1)</f>
        <v>FO 08 APRÈS LA RÉCOLTE</v>
      </c>
      <c r="P133" t="str">
        <f>INDEX(allsections[[S]:[Order]],MATCH(PIs[[#This Row],[SGUID]],allsections[SGUID],0),2)</f>
        <v>-</v>
      </c>
      <c r="Q133">
        <f>INDEX(allsections[[S]:[Order]],MATCH(PIs[[#This Row],[SGUID]],allsections[SGUID],0),3)</f>
        <v>8</v>
      </c>
      <c r="R133" t="s">
        <v>889</v>
      </c>
      <c r="S133" t="str">
        <f>INDEX(allsections[[S]:[Order]],MATCH(PIs[[#This Row],[SSGUID]],allsections[SGUID],0),1)</f>
        <v>FO 08.02 Traitements post-récolte</v>
      </c>
      <c r="T133" t="str">
        <f>INDEX(allsections[[S]:[Order]],MATCH(PIs[[#This Row],[SSGUID]],allsections[SGUID],0),2)</f>
        <v>-</v>
      </c>
      <c r="U133" t="str">
        <f>INDEX(S2PQ_relational[],MATCH(PIs[[#This Row],[GUID]],S2PQ_relational[PIGUID],0),2)</f>
        <v>78wVA7YnBFnvaegzh1b0Ty</v>
      </c>
      <c r="V133" t="b">
        <v>0</v>
      </c>
      <c r="W133" t="b">
        <v>1</v>
      </c>
    </row>
    <row r="134" spans="1:23" ht="409.5" x14ac:dyDescent="0.25">
      <c r="A134" t="s">
        <v>890</v>
      </c>
      <c r="C134" t="s">
        <v>891</v>
      </c>
      <c r="D134" t="s">
        <v>892</v>
      </c>
      <c r="E134" t="s">
        <v>893</v>
      </c>
      <c r="F134" t="s">
        <v>894</v>
      </c>
      <c r="G134" s="19" t="s">
        <v>895</v>
      </c>
      <c r="H134" t="s">
        <v>68</v>
      </c>
      <c r="I134" t="str">
        <f>INDEX(Level[Level],MATCH(PIs[[#This Row],[L]],Level[GUID],0),1)</f>
        <v>Exigence Majeure</v>
      </c>
      <c r="N134" t="s">
        <v>896</v>
      </c>
      <c r="O134" t="str">
        <f>INDEX(allsections[[S]:[Order]],MATCH(PIs[[#This Row],[SGUID]],allsections[SGUID],0),1)</f>
        <v>FO 12 SANTÉ ET SÉCURITÉ DES TRAVAILLEURS</v>
      </c>
      <c r="P134"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34">
        <f>INDEX(allsections[[S]:[Order]],MATCH(PIs[[#This Row],[SGUID]],allsections[SGUID],0),3)</f>
        <v>12</v>
      </c>
      <c r="R134" t="s">
        <v>897</v>
      </c>
      <c r="S134" t="str">
        <f>INDEX(allsections[[S]:[Order]],MATCH(PIs[[#This Row],[SSGUID]],allsections[SGUID],0),1)</f>
        <v>FO 12.01 Santé et sécurité des travailleurs</v>
      </c>
      <c r="T134" t="str">
        <f>INDEX(allsections[[S]:[Order]],MATCH(PIs[[#This Row],[SSGUID]],allsections[SGUID],0),2)</f>
        <v>-</v>
      </c>
      <c r="U134">
        <f>INDEX(S2PQ_relational[],MATCH(PIs[[#This Row],[GUID]],S2PQ_relational[PIGUID],0),2)</f>
        <v>0</v>
      </c>
      <c r="V134" t="b">
        <v>0</v>
      </c>
      <c r="W134" t="b">
        <v>1</v>
      </c>
    </row>
    <row r="135" spans="1:23" x14ac:dyDescent="0.25">
      <c r="A135" t="s">
        <v>898</v>
      </c>
      <c r="C135" t="s">
        <v>899</v>
      </c>
      <c r="D135" t="s">
        <v>900</v>
      </c>
      <c r="E135" t="s">
        <v>901</v>
      </c>
      <c r="F135" t="s">
        <v>902</v>
      </c>
      <c r="G135" t="s">
        <v>903</v>
      </c>
      <c r="H135" t="s">
        <v>59</v>
      </c>
      <c r="I135" t="str">
        <f>INDEX(Level[Level],MATCH(PIs[[#This Row],[L]],Level[GUID],0),1)</f>
        <v>Exigence Mineure</v>
      </c>
      <c r="N135" t="s">
        <v>888</v>
      </c>
      <c r="O135" t="str">
        <f>INDEX(allsections[[S]:[Order]],MATCH(PIs[[#This Row],[SGUID]],allsections[SGUID],0),1)</f>
        <v>FO 08 APRÈS LA RÉCOLTE</v>
      </c>
      <c r="P135" t="str">
        <f>INDEX(allsections[[S]:[Order]],MATCH(PIs[[#This Row],[SGUID]],allsections[SGUID],0),2)</f>
        <v>-</v>
      </c>
      <c r="Q135">
        <f>INDEX(allsections[[S]:[Order]],MATCH(PIs[[#This Row],[SGUID]],allsections[SGUID],0),3)</f>
        <v>8</v>
      </c>
      <c r="R135" t="s">
        <v>889</v>
      </c>
      <c r="S135" t="str">
        <f>INDEX(allsections[[S]:[Order]],MATCH(PIs[[#This Row],[SSGUID]],allsections[SGUID],0),1)</f>
        <v>FO 08.02 Traitements post-récolte</v>
      </c>
      <c r="T135" t="str">
        <f>INDEX(allsections[[S]:[Order]],MATCH(PIs[[#This Row],[SSGUID]],allsections[SGUID],0),2)</f>
        <v>-</v>
      </c>
      <c r="U135" t="str">
        <f>INDEX(S2PQ_relational[],MATCH(PIs[[#This Row],[GUID]],S2PQ_relational[PIGUID],0),2)</f>
        <v>78wVA7YnBFnvaegzh1b0Ty</v>
      </c>
      <c r="V135" t="b">
        <v>0</v>
      </c>
      <c r="W135" t="b">
        <v>1</v>
      </c>
    </row>
    <row r="136" spans="1:23" x14ac:dyDescent="0.25">
      <c r="A136" t="s">
        <v>904</v>
      </c>
      <c r="C136" t="s">
        <v>905</v>
      </c>
      <c r="D136" t="s">
        <v>906</v>
      </c>
      <c r="E136" t="s">
        <v>907</v>
      </c>
      <c r="F136" t="s">
        <v>908</v>
      </c>
      <c r="G136" t="s">
        <v>909</v>
      </c>
      <c r="H136" t="s">
        <v>59</v>
      </c>
      <c r="I136" t="str">
        <f>INDEX(Level[Level],MATCH(PIs[[#This Row],[L]],Level[GUID],0),1)</f>
        <v>Exigence Mineure</v>
      </c>
      <c r="N136" t="s">
        <v>896</v>
      </c>
      <c r="O136" t="str">
        <f>INDEX(allsections[[S]:[Order]],MATCH(PIs[[#This Row],[SGUID]],allsections[SGUID],0),1)</f>
        <v>FO 12 SANTÉ ET SÉCURITÉ DES TRAVAILLEURS</v>
      </c>
      <c r="P136"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36">
        <f>INDEX(allsections[[S]:[Order]],MATCH(PIs[[#This Row],[SGUID]],allsections[SGUID],0),3)</f>
        <v>12</v>
      </c>
      <c r="R136" t="s">
        <v>910</v>
      </c>
      <c r="S136" t="str">
        <f>INDEX(allsections[[S]:[Order]],MATCH(PIs[[#This Row],[SSGUID]],allsections[SGUID],0),1)</f>
        <v>FO 12.02 Risques et premiers secours</v>
      </c>
      <c r="T136" t="str">
        <f>INDEX(allsections[[S]:[Order]],MATCH(PIs[[#This Row],[SSGUID]],allsections[SGUID],0),2)</f>
        <v>-</v>
      </c>
      <c r="U136">
        <f>INDEX(S2PQ_relational[],MATCH(PIs[[#This Row],[GUID]],S2PQ_relational[PIGUID],0),2)</f>
        <v>0</v>
      </c>
      <c r="V136" t="b">
        <v>0</v>
      </c>
      <c r="W136" t="b">
        <v>1</v>
      </c>
    </row>
    <row r="137" spans="1:23" x14ac:dyDescent="0.25">
      <c r="A137" t="s">
        <v>911</v>
      </c>
      <c r="C137" t="s">
        <v>912</v>
      </c>
      <c r="D137" t="s">
        <v>913</v>
      </c>
      <c r="E137" t="s">
        <v>914</v>
      </c>
      <c r="F137" t="s">
        <v>915</v>
      </c>
      <c r="G137" t="s">
        <v>916</v>
      </c>
      <c r="H137" t="s">
        <v>68</v>
      </c>
      <c r="I137" t="str">
        <f>INDEX(Level[Level],MATCH(PIs[[#This Row],[L]],Level[GUID],0),1)</f>
        <v>Exigence Majeure</v>
      </c>
      <c r="N137" t="s">
        <v>176</v>
      </c>
      <c r="O137" t="str">
        <f>INDEX(allsections[[S]:[Order]],MATCH(PIs[[#This Row],[SGUID]],allsections[SGUID],0),1)</f>
        <v>FO 13 BIEN-ÊTRE DES TRAVAILLEURS</v>
      </c>
      <c r="P137" t="str">
        <f>INDEX(allsections[[S]:[Order]],MATCH(PIs[[#This Row],[SGUID]],allsections[SGUID],0),2)</f>
        <v>-</v>
      </c>
      <c r="Q137">
        <f>INDEX(allsections[[S]:[Order]],MATCH(PIs[[#This Row],[SGUID]],allsections[SGUID],0),3)</f>
        <v>13</v>
      </c>
      <c r="R137" t="s">
        <v>61</v>
      </c>
      <c r="S137" t="str">
        <f>INDEX(allsections[[S]:[Order]],MATCH(PIs[[#This Row],[SSGUID]],allsections[SGUID],0),1)</f>
        <v>-</v>
      </c>
      <c r="T137" t="str">
        <f>INDEX(allsections[[S]:[Order]],MATCH(PIs[[#This Row],[SSGUID]],allsections[SGUID],0),2)</f>
        <v>-</v>
      </c>
      <c r="U137">
        <f>INDEX(S2PQ_relational[],MATCH(PIs[[#This Row],[GUID]],S2PQ_relational[PIGUID],0),2)</f>
        <v>0</v>
      </c>
      <c r="V137" t="b">
        <v>0</v>
      </c>
      <c r="W137" t="b">
        <v>1</v>
      </c>
    </row>
    <row r="138" spans="1:23" x14ac:dyDescent="0.25">
      <c r="A138" t="s">
        <v>917</v>
      </c>
      <c r="C138" t="s">
        <v>918</v>
      </c>
      <c r="D138" t="s">
        <v>919</v>
      </c>
      <c r="E138" t="s">
        <v>920</v>
      </c>
      <c r="F138" t="s">
        <v>921</v>
      </c>
      <c r="G138" t="s">
        <v>922</v>
      </c>
      <c r="H138" t="s">
        <v>50</v>
      </c>
      <c r="I138" t="str">
        <f>INDEX(Level[Level],MATCH(PIs[[#This Row],[L]],Level[GUID],0),1)</f>
        <v>Recom.</v>
      </c>
      <c r="N138" t="s">
        <v>888</v>
      </c>
      <c r="O138" t="str">
        <f>INDEX(allsections[[S]:[Order]],MATCH(PIs[[#This Row],[SGUID]],allsections[SGUID],0),1)</f>
        <v>FO 08 APRÈS LA RÉCOLTE</v>
      </c>
      <c r="P138" t="str">
        <f>INDEX(allsections[[S]:[Order]],MATCH(PIs[[#This Row],[SGUID]],allsections[SGUID],0),2)</f>
        <v>-</v>
      </c>
      <c r="Q138">
        <f>INDEX(allsections[[S]:[Order]],MATCH(PIs[[#This Row],[SGUID]],allsections[SGUID],0),3)</f>
        <v>8</v>
      </c>
      <c r="R138" t="s">
        <v>923</v>
      </c>
      <c r="S138" t="str">
        <f>INDEX(allsections[[S]:[Order]],MATCH(PIs[[#This Row],[SSGUID]],allsections[SGUID],0),1)</f>
        <v>FO 08.01 Qualité de l’eau utilisée après la récolte</v>
      </c>
      <c r="T138" t="str">
        <f>INDEX(allsections[[S]:[Order]],MATCH(PIs[[#This Row],[SSGUID]],allsections[SGUID],0),2)</f>
        <v>-</v>
      </c>
      <c r="U138">
        <f>INDEX(S2PQ_relational[],MATCH(PIs[[#This Row],[GUID]],S2PQ_relational[PIGUID],0),2)</f>
        <v>0</v>
      </c>
      <c r="V138" t="b">
        <v>0</v>
      </c>
      <c r="W138" t="b">
        <v>1</v>
      </c>
    </row>
    <row r="139" spans="1:23" ht="409.5" x14ac:dyDescent="0.25">
      <c r="A139" t="s">
        <v>924</v>
      </c>
      <c r="C139" t="s">
        <v>925</v>
      </c>
      <c r="D139" t="s">
        <v>926</v>
      </c>
      <c r="E139" t="s">
        <v>927</v>
      </c>
      <c r="F139" t="s">
        <v>928</v>
      </c>
      <c r="G139" s="19" t="s">
        <v>929</v>
      </c>
      <c r="H139" t="s">
        <v>68</v>
      </c>
      <c r="I139" t="str">
        <f>INDEX(Level[Level],MATCH(PIs[[#This Row],[L]],Level[GUID],0),1)</f>
        <v>Exigence Majeure</v>
      </c>
      <c r="N139" t="s">
        <v>296</v>
      </c>
      <c r="O139" t="str">
        <f>INDEX(allsections[[S]:[Order]],MATCH(PIs[[#This Row],[SGUID]],allsections[SGUID],0),1)</f>
        <v>FO 05 GESTION DE L’EAU</v>
      </c>
      <c r="P139" t="str">
        <f>INDEX(allsections[[S]:[Order]],MATCH(PIs[[#This Row],[SGUID]],allsections[SGUID],0),2)</f>
        <v>-</v>
      </c>
      <c r="Q139">
        <f>INDEX(allsections[[S]:[Order]],MATCH(PIs[[#This Row],[SGUID]],allsections[SGUID],0),3)</f>
        <v>5</v>
      </c>
      <c r="R139" t="s">
        <v>411</v>
      </c>
      <c r="S139" t="str">
        <f>INDEX(allsections[[S]:[Order]],MATCH(PIs[[#This Row],[SSGUID]],allsections[SGUID],0),1)</f>
        <v xml:space="preserve">FO 05.01 Sources d’eau
</v>
      </c>
      <c r="T139" t="str">
        <f>INDEX(allsections[[S]:[Order]],MATCH(PIs[[#This Row],[SSGUID]],allsections[SGUID],0),2)</f>
        <v>-</v>
      </c>
      <c r="U139">
        <f>INDEX(S2PQ_relational[],MATCH(PIs[[#This Row],[GUID]],S2PQ_relational[PIGUID],0),2)</f>
        <v>0</v>
      </c>
      <c r="V139" t="b">
        <v>0</v>
      </c>
      <c r="W139" t="b">
        <v>1</v>
      </c>
    </row>
    <row r="140" spans="1:23" x14ac:dyDescent="0.25">
      <c r="A140" t="s">
        <v>930</v>
      </c>
      <c r="C140" t="s">
        <v>931</v>
      </c>
      <c r="D140" t="s">
        <v>932</v>
      </c>
      <c r="E140" t="s">
        <v>933</v>
      </c>
      <c r="F140" t="s">
        <v>934</v>
      </c>
      <c r="G140" t="s">
        <v>935</v>
      </c>
      <c r="H140" t="s">
        <v>59</v>
      </c>
      <c r="I140" t="str">
        <f>INDEX(Level[Level],MATCH(PIs[[#This Row],[L]],Level[GUID],0),1)</f>
        <v>Exigence Mineure</v>
      </c>
      <c r="N140" t="s">
        <v>888</v>
      </c>
      <c r="O140" t="str">
        <f>INDEX(allsections[[S]:[Order]],MATCH(PIs[[#This Row],[SGUID]],allsections[SGUID],0),1)</f>
        <v>FO 08 APRÈS LA RÉCOLTE</v>
      </c>
      <c r="P140" t="str">
        <f>INDEX(allsections[[S]:[Order]],MATCH(PIs[[#This Row],[SGUID]],allsections[SGUID],0),2)</f>
        <v>-</v>
      </c>
      <c r="Q140">
        <f>INDEX(allsections[[S]:[Order]],MATCH(PIs[[#This Row],[SGUID]],allsections[SGUID],0),3)</f>
        <v>8</v>
      </c>
      <c r="R140" t="s">
        <v>923</v>
      </c>
      <c r="S140" t="str">
        <f>INDEX(allsections[[S]:[Order]],MATCH(PIs[[#This Row],[SSGUID]],allsections[SGUID],0),1)</f>
        <v>FO 08.01 Qualité de l’eau utilisée après la récolte</v>
      </c>
      <c r="T140" t="str">
        <f>INDEX(allsections[[S]:[Order]],MATCH(PIs[[#This Row],[SSGUID]],allsections[SGUID],0),2)</f>
        <v>-</v>
      </c>
      <c r="U140">
        <f>INDEX(S2PQ_relational[],MATCH(PIs[[#This Row],[GUID]],S2PQ_relational[PIGUID],0),2)</f>
        <v>0</v>
      </c>
      <c r="V140" t="b">
        <v>0</v>
      </c>
      <c r="W140" t="b">
        <v>1</v>
      </c>
    </row>
    <row r="141" spans="1:23" ht="409.5" x14ac:dyDescent="0.25">
      <c r="A141" t="s">
        <v>936</v>
      </c>
      <c r="C141" t="s">
        <v>937</v>
      </c>
      <c r="D141" t="s">
        <v>938</v>
      </c>
      <c r="E141" t="s">
        <v>939</v>
      </c>
      <c r="F141" t="s">
        <v>940</v>
      </c>
      <c r="G141" s="19" t="s">
        <v>941</v>
      </c>
      <c r="H141" t="s">
        <v>59</v>
      </c>
      <c r="I141" t="str">
        <f>INDEX(Level[Level],MATCH(PIs[[#This Row],[L]],Level[GUID],0),1)</f>
        <v>Exigence Mineure</v>
      </c>
      <c r="N141" t="s">
        <v>888</v>
      </c>
      <c r="O141" t="str">
        <f>INDEX(allsections[[S]:[Order]],MATCH(PIs[[#This Row],[SGUID]],allsections[SGUID],0),1)</f>
        <v>FO 08 APRÈS LA RÉCOLTE</v>
      </c>
      <c r="P141" t="str">
        <f>INDEX(allsections[[S]:[Order]],MATCH(PIs[[#This Row],[SGUID]],allsections[SGUID],0),2)</f>
        <v>-</v>
      </c>
      <c r="Q141">
        <f>INDEX(allsections[[S]:[Order]],MATCH(PIs[[#This Row],[SGUID]],allsections[SGUID],0),3)</f>
        <v>8</v>
      </c>
      <c r="R141" t="s">
        <v>923</v>
      </c>
      <c r="S141" t="str">
        <f>INDEX(allsections[[S]:[Order]],MATCH(PIs[[#This Row],[SSGUID]],allsections[SGUID],0),1)</f>
        <v>FO 08.01 Qualité de l’eau utilisée après la récolte</v>
      </c>
      <c r="T141" t="str">
        <f>INDEX(allsections[[S]:[Order]],MATCH(PIs[[#This Row],[SSGUID]],allsections[SGUID],0),2)</f>
        <v>-</v>
      </c>
      <c r="U141">
        <f>INDEX(S2PQ_relational[],MATCH(PIs[[#This Row],[GUID]],S2PQ_relational[PIGUID],0),2)</f>
        <v>0</v>
      </c>
      <c r="V141" t="b">
        <v>0</v>
      </c>
      <c r="W141" t="b">
        <v>1</v>
      </c>
    </row>
    <row r="142" spans="1:23" ht="409.5" x14ac:dyDescent="0.25">
      <c r="A142" t="s">
        <v>942</v>
      </c>
      <c r="C142" t="s">
        <v>943</v>
      </c>
      <c r="D142" t="s">
        <v>944</v>
      </c>
      <c r="E142" t="s">
        <v>945</v>
      </c>
      <c r="F142" t="s">
        <v>946</v>
      </c>
      <c r="G142" s="19" t="s">
        <v>947</v>
      </c>
      <c r="H142" t="s">
        <v>59</v>
      </c>
      <c r="I142" t="str">
        <f>INDEX(Level[Level],MATCH(PIs[[#This Row],[L]],Level[GUID],0),1)</f>
        <v>Exigence Mineure</v>
      </c>
      <c r="N142" t="s">
        <v>888</v>
      </c>
      <c r="O142" t="str">
        <f>INDEX(allsections[[S]:[Order]],MATCH(PIs[[#This Row],[SGUID]],allsections[SGUID],0),1)</f>
        <v>FO 08 APRÈS LA RÉCOLTE</v>
      </c>
      <c r="P142" t="str">
        <f>INDEX(allsections[[S]:[Order]],MATCH(PIs[[#This Row],[SGUID]],allsections[SGUID],0),2)</f>
        <v>-</v>
      </c>
      <c r="Q142">
        <f>INDEX(allsections[[S]:[Order]],MATCH(PIs[[#This Row],[SGUID]],allsections[SGUID],0),3)</f>
        <v>8</v>
      </c>
      <c r="R142" t="s">
        <v>889</v>
      </c>
      <c r="S142" t="str">
        <f>INDEX(allsections[[S]:[Order]],MATCH(PIs[[#This Row],[SSGUID]],allsections[SGUID],0),1)</f>
        <v>FO 08.02 Traitements post-récolte</v>
      </c>
      <c r="T142" t="str">
        <f>INDEX(allsections[[S]:[Order]],MATCH(PIs[[#This Row],[SSGUID]],allsections[SGUID],0),2)</f>
        <v>-</v>
      </c>
      <c r="U142">
        <f>INDEX(S2PQ_relational[],MATCH(PIs[[#This Row],[GUID]],S2PQ_relational[PIGUID],0),2)</f>
        <v>0</v>
      </c>
      <c r="V142" t="b">
        <v>0</v>
      </c>
      <c r="W142" t="b">
        <v>1</v>
      </c>
    </row>
    <row r="143" spans="1:23" ht="409.5" x14ac:dyDescent="0.25">
      <c r="A143" t="s">
        <v>948</v>
      </c>
      <c r="C143" t="s">
        <v>949</v>
      </c>
      <c r="D143" t="s">
        <v>950</v>
      </c>
      <c r="E143" t="s">
        <v>951</v>
      </c>
      <c r="F143" t="s">
        <v>952</v>
      </c>
      <c r="G143" s="19" t="s">
        <v>953</v>
      </c>
      <c r="H143" t="s">
        <v>59</v>
      </c>
      <c r="I143" t="str">
        <f>INDEX(Level[Level],MATCH(PIs[[#This Row],[L]],Level[GUID],0),1)</f>
        <v>Exigence Mineure</v>
      </c>
      <c r="N143" t="s">
        <v>888</v>
      </c>
      <c r="O143" t="str">
        <f>INDEX(allsections[[S]:[Order]],MATCH(PIs[[#This Row],[SGUID]],allsections[SGUID],0),1)</f>
        <v>FO 08 APRÈS LA RÉCOLTE</v>
      </c>
      <c r="P143" t="str">
        <f>INDEX(allsections[[S]:[Order]],MATCH(PIs[[#This Row],[SGUID]],allsections[SGUID],0),2)</f>
        <v>-</v>
      </c>
      <c r="Q143">
        <f>INDEX(allsections[[S]:[Order]],MATCH(PIs[[#This Row],[SGUID]],allsections[SGUID],0),3)</f>
        <v>8</v>
      </c>
      <c r="R143" t="s">
        <v>889</v>
      </c>
      <c r="S143" t="str">
        <f>INDEX(allsections[[S]:[Order]],MATCH(PIs[[#This Row],[SSGUID]],allsections[SGUID],0),1)</f>
        <v>FO 08.02 Traitements post-récolte</v>
      </c>
      <c r="T143" t="str">
        <f>INDEX(allsections[[S]:[Order]],MATCH(PIs[[#This Row],[SSGUID]],allsections[SGUID],0),2)</f>
        <v>-</v>
      </c>
      <c r="U143">
        <f>INDEX(S2PQ_relational[],MATCH(PIs[[#This Row],[GUID]],S2PQ_relational[PIGUID],0),2)</f>
        <v>0</v>
      </c>
      <c r="V143" t="b">
        <v>0</v>
      </c>
      <c r="W143" t="b">
        <v>1</v>
      </c>
    </row>
    <row r="144" spans="1:23" ht="409.5" x14ac:dyDescent="0.25">
      <c r="A144" t="s">
        <v>954</v>
      </c>
      <c r="C144" t="s">
        <v>955</v>
      </c>
      <c r="D144" t="s">
        <v>956</v>
      </c>
      <c r="E144" t="s">
        <v>957</v>
      </c>
      <c r="F144" t="s">
        <v>958</v>
      </c>
      <c r="G144" s="19" t="s">
        <v>959</v>
      </c>
      <c r="H144" t="s">
        <v>68</v>
      </c>
      <c r="I144" t="str">
        <f>INDEX(Level[Level],MATCH(PIs[[#This Row],[L]],Level[GUID],0),1)</f>
        <v>Exigence Majeure</v>
      </c>
      <c r="N144" t="s">
        <v>896</v>
      </c>
      <c r="O144" t="str">
        <f>INDEX(allsections[[S]:[Order]],MATCH(PIs[[#This Row],[SGUID]],allsections[SGUID],0),1)</f>
        <v>FO 12 SANTÉ ET SÉCURITÉ DES TRAVAILLEURS</v>
      </c>
      <c r="P144"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44">
        <f>INDEX(allsections[[S]:[Order]],MATCH(PIs[[#This Row],[SGUID]],allsections[SGUID],0),3)</f>
        <v>12</v>
      </c>
      <c r="R144" t="s">
        <v>960</v>
      </c>
      <c r="S144" t="str">
        <f>INDEX(allsections[[S]:[Order]],MATCH(PIs[[#This Row],[SSGUID]],allsections[SGUID],0),1)</f>
        <v>FO 12.03 Équipements de protection individuelle</v>
      </c>
      <c r="T144" t="str">
        <f>INDEX(allsections[[S]:[Order]],MATCH(PIs[[#This Row],[SSGUID]],allsections[SGUID],0),2)</f>
        <v>-</v>
      </c>
      <c r="U144">
        <f>INDEX(S2PQ_relational[],MATCH(PIs[[#This Row],[GUID]],S2PQ_relational[PIGUID],0),2)</f>
        <v>0</v>
      </c>
      <c r="V144" t="b">
        <v>0</v>
      </c>
      <c r="W144" t="b">
        <v>1</v>
      </c>
    </row>
    <row r="145" spans="1:23" x14ac:dyDescent="0.25">
      <c r="A145" t="s">
        <v>961</v>
      </c>
      <c r="C145" t="s">
        <v>962</v>
      </c>
      <c r="D145" t="s">
        <v>963</v>
      </c>
      <c r="E145" t="s">
        <v>964</v>
      </c>
      <c r="F145" t="s">
        <v>965</v>
      </c>
      <c r="G145" t="s">
        <v>966</v>
      </c>
      <c r="H145" t="s">
        <v>68</v>
      </c>
      <c r="I145" t="str">
        <f>INDEX(Level[Level],MATCH(PIs[[#This Row],[L]],Level[GUID],0),1)</f>
        <v>Exigence Majeure</v>
      </c>
      <c r="N145" t="s">
        <v>896</v>
      </c>
      <c r="O145" t="str">
        <f>INDEX(allsections[[S]:[Order]],MATCH(PIs[[#This Row],[SGUID]],allsections[SGUID],0),1)</f>
        <v>FO 12 SANTÉ ET SÉCURITÉ DES TRAVAILLEURS</v>
      </c>
      <c r="P145"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45">
        <f>INDEX(allsections[[S]:[Order]],MATCH(PIs[[#This Row],[SGUID]],allsections[SGUID],0),3)</f>
        <v>12</v>
      </c>
      <c r="R145" t="s">
        <v>960</v>
      </c>
      <c r="S145" t="str">
        <f>INDEX(allsections[[S]:[Order]],MATCH(PIs[[#This Row],[SSGUID]],allsections[SGUID],0),1)</f>
        <v>FO 12.03 Équipements de protection individuelle</v>
      </c>
      <c r="T145" t="str">
        <f>INDEX(allsections[[S]:[Order]],MATCH(PIs[[#This Row],[SSGUID]],allsections[SGUID],0),2)</f>
        <v>-</v>
      </c>
      <c r="U145">
        <f>INDEX(S2PQ_relational[],MATCH(PIs[[#This Row],[GUID]],S2PQ_relational[PIGUID],0),2)</f>
        <v>0</v>
      </c>
      <c r="V145" t="b">
        <v>0</v>
      </c>
      <c r="W145" t="b">
        <v>1</v>
      </c>
    </row>
    <row r="146" spans="1:23" x14ac:dyDescent="0.25">
      <c r="A146" t="s">
        <v>967</v>
      </c>
      <c r="C146" t="s">
        <v>968</v>
      </c>
      <c r="D146" t="s">
        <v>969</v>
      </c>
      <c r="E146" t="s">
        <v>970</v>
      </c>
      <c r="F146" t="s">
        <v>971</v>
      </c>
      <c r="G146" t="s">
        <v>972</v>
      </c>
      <c r="H146" t="s">
        <v>59</v>
      </c>
      <c r="I146" t="str">
        <f>INDEX(Level[Level],MATCH(PIs[[#This Row],[L]],Level[GUID],0),1)</f>
        <v>Exigence Mineure</v>
      </c>
      <c r="N146" t="s">
        <v>896</v>
      </c>
      <c r="O146" t="str">
        <f>INDEX(allsections[[S]:[Order]],MATCH(PIs[[#This Row],[SGUID]],allsections[SGUID],0),1)</f>
        <v>FO 12 SANTÉ ET SÉCURITÉ DES TRAVAILLEURS</v>
      </c>
      <c r="P146"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46">
        <f>INDEX(allsections[[S]:[Order]],MATCH(PIs[[#This Row],[SGUID]],allsections[SGUID],0),3)</f>
        <v>12</v>
      </c>
      <c r="R146" t="s">
        <v>910</v>
      </c>
      <c r="S146" t="str">
        <f>INDEX(allsections[[S]:[Order]],MATCH(PIs[[#This Row],[SSGUID]],allsections[SGUID],0),1)</f>
        <v>FO 12.02 Risques et premiers secours</v>
      </c>
      <c r="T146" t="str">
        <f>INDEX(allsections[[S]:[Order]],MATCH(PIs[[#This Row],[SSGUID]],allsections[SGUID],0),2)</f>
        <v>-</v>
      </c>
      <c r="U146">
        <f>INDEX(S2PQ_relational[],MATCH(PIs[[#This Row],[GUID]],S2PQ_relational[PIGUID],0),2)</f>
        <v>0</v>
      </c>
      <c r="V146" t="b">
        <v>0</v>
      </c>
      <c r="W146" t="b">
        <v>1</v>
      </c>
    </row>
    <row r="147" spans="1:23" x14ac:dyDescent="0.25">
      <c r="A147" t="s">
        <v>973</v>
      </c>
      <c r="C147" t="s">
        <v>974</v>
      </c>
      <c r="D147" t="s">
        <v>975</v>
      </c>
      <c r="E147" t="s">
        <v>976</v>
      </c>
      <c r="F147" t="s">
        <v>977</v>
      </c>
      <c r="G147" t="s">
        <v>978</v>
      </c>
      <c r="H147" t="s">
        <v>59</v>
      </c>
      <c r="I147" t="str">
        <f>INDEX(Level[Level],MATCH(PIs[[#This Row],[L]],Level[GUID],0),1)</f>
        <v>Exigence Mineure</v>
      </c>
      <c r="N147" t="s">
        <v>896</v>
      </c>
      <c r="O147" t="str">
        <f>INDEX(allsections[[S]:[Order]],MATCH(PIs[[#This Row],[SGUID]],allsections[SGUID],0),1)</f>
        <v>FO 12 SANTÉ ET SÉCURITÉ DES TRAVAILLEURS</v>
      </c>
      <c r="P147"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47">
        <f>INDEX(allsections[[S]:[Order]],MATCH(PIs[[#This Row],[SGUID]],allsections[SGUID],0),3)</f>
        <v>12</v>
      </c>
      <c r="R147" t="s">
        <v>960</v>
      </c>
      <c r="S147" t="str">
        <f>INDEX(allsections[[S]:[Order]],MATCH(PIs[[#This Row],[SSGUID]],allsections[SGUID],0),1)</f>
        <v>FO 12.03 Équipements de protection individuelle</v>
      </c>
      <c r="T147" t="str">
        <f>INDEX(allsections[[S]:[Order]],MATCH(PIs[[#This Row],[SSGUID]],allsections[SGUID],0),2)</f>
        <v>-</v>
      </c>
      <c r="U147">
        <f>INDEX(S2PQ_relational[],MATCH(PIs[[#This Row],[GUID]],S2PQ_relational[PIGUID],0),2)</f>
        <v>0</v>
      </c>
      <c r="V147" t="b">
        <v>0</v>
      </c>
      <c r="W147" t="b">
        <v>1</v>
      </c>
    </row>
    <row r="148" spans="1:23" x14ac:dyDescent="0.25">
      <c r="A148" t="s">
        <v>979</v>
      </c>
      <c r="C148" t="s">
        <v>980</v>
      </c>
      <c r="D148" t="s">
        <v>981</v>
      </c>
      <c r="E148" t="s">
        <v>982</v>
      </c>
      <c r="F148" t="s">
        <v>983</v>
      </c>
      <c r="G148" t="s">
        <v>984</v>
      </c>
      <c r="H148" t="s">
        <v>59</v>
      </c>
      <c r="I148" t="str">
        <f>INDEX(Level[Level],MATCH(PIs[[#This Row],[L]],Level[GUID],0),1)</f>
        <v>Exigence Mineure</v>
      </c>
      <c r="N148" t="s">
        <v>896</v>
      </c>
      <c r="O148" t="str">
        <f>INDEX(allsections[[S]:[Order]],MATCH(PIs[[#This Row],[SGUID]],allsections[SGUID],0),1)</f>
        <v>FO 12 SANTÉ ET SÉCURITÉ DES TRAVAILLEURS</v>
      </c>
      <c r="P148"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48">
        <f>INDEX(allsections[[S]:[Order]],MATCH(PIs[[#This Row],[SGUID]],allsections[SGUID],0),3)</f>
        <v>12</v>
      </c>
      <c r="R148" t="s">
        <v>910</v>
      </c>
      <c r="S148" t="str">
        <f>INDEX(allsections[[S]:[Order]],MATCH(PIs[[#This Row],[SSGUID]],allsections[SGUID],0),1)</f>
        <v>FO 12.02 Risques et premiers secours</v>
      </c>
      <c r="T148" t="str">
        <f>INDEX(allsections[[S]:[Order]],MATCH(PIs[[#This Row],[SSGUID]],allsections[SGUID],0),2)</f>
        <v>-</v>
      </c>
      <c r="U148">
        <f>INDEX(S2PQ_relational[],MATCH(PIs[[#This Row],[GUID]],S2PQ_relational[PIGUID],0),2)</f>
        <v>0</v>
      </c>
      <c r="V148" t="b">
        <v>0</v>
      </c>
      <c r="W148" t="b">
        <v>1</v>
      </c>
    </row>
    <row r="149" spans="1:23" ht="409.5" x14ac:dyDescent="0.25">
      <c r="A149" t="s">
        <v>985</v>
      </c>
      <c r="C149" t="s">
        <v>986</v>
      </c>
      <c r="D149" t="s">
        <v>987</v>
      </c>
      <c r="E149" t="s">
        <v>988</v>
      </c>
      <c r="F149" t="s">
        <v>989</v>
      </c>
      <c r="G149" s="19" t="s">
        <v>990</v>
      </c>
      <c r="H149" t="s">
        <v>68</v>
      </c>
      <c r="I149" t="str">
        <f>INDEX(Level[Level],MATCH(PIs[[#This Row],[L]],Level[GUID],0),1)</f>
        <v>Exigence Majeure</v>
      </c>
      <c r="N149" t="s">
        <v>69</v>
      </c>
      <c r="O149" t="str">
        <f>INDEX(allsections[[S]:[Order]],MATCH(PIs[[#This Row],[SGUID]],allsections[SGUID],0),1)</f>
        <v xml:space="preserve">FO 01 GESTION </v>
      </c>
      <c r="P149" t="str">
        <f>INDEX(allsections[[S]:[Order]],MATCH(PIs[[#This Row],[SGUID]],allsections[SGUID],0),2)</f>
        <v>-</v>
      </c>
      <c r="Q149">
        <f>INDEX(allsections[[S]:[Order]],MATCH(PIs[[#This Row],[SGUID]],allsections[SGUID],0),3)</f>
        <v>1</v>
      </c>
      <c r="R149" t="s">
        <v>732</v>
      </c>
      <c r="S149" t="str">
        <f>INDEX(allsections[[S]:[Order]],MATCH(PIs[[#This Row],[SSGUID]],allsections[SGUID],0),1)</f>
        <v>FO 01.04 Formation et attribution des responsabilités</v>
      </c>
      <c r="T149" t="str">
        <f>INDEX(allsections[[S]:[Order]],MATCH(PIs[[#This Row],[SSGUID]],allsections[SGUID],0),2)</f>
        <v>-</v>
      </c>
      <c r="U149">
        <f>INDEX(S2PQ_relational[],MATCH(PIs[[#This Row],[GUID]],S2PQ_relational[PIGUID],0),2)</f>
        <v>0</v>
      </c>
      <c r="V149" t="b">
        <v>0</v>
      </c>
      <c r="W149" t="b">
        <v>1</v>
      </c>
    </row>
    <row r="150" spans="1:23" ht="409.5" x14ac:dyDescent="0.25">
      <c r="A150" t="s">
        <v>991</v>
      </c>
      <c r="C150" t="s">
        <v>992</v>
      </c>
      <c r="D150" t="s">
        <v>993</v>
      </c>
      <c r="E150" t="s">
        <v>994</v>
      </c>
      <c r="F150" t="s">
        <v>995</v>
      </c>
      <c r="G150" s="19" t="s">
        <v>996</v>
      </c>
      <c r="H150" t="s">
        <v>68</v>
      </c>
      <c r="I150" t="str">
        <f>INDEX(Level[Level],MATCH(PIs[[#This Row],[L]],Level[GUID],0),1)</f>
        <v>Exigence Majeure</v>
      </c>
      <c r="N150" t="s">
        <v>896</v>
      </c>
      <c r="O150" t="str">
        <f>INDEX(allsections[[S]:[Order]],MATCH(PIs[[#This Row],[SGUID]],allsections[SGUID],0),1)</f>
        <v>FO 12 SANTÉ ET SÉCURITÉ DES TRAVAILLEURS</v>
      </c>
      <c r="P150"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50">
        <f>INDEX(allsections[[S]:[Order]],MATCH(PIs[[#This Row],[SGUID]],allsections[SGUID],0),3)</f>
        <v>12</v>
      </c>
      <c r="R150" t="s">
        <v>897</v>
      </c>
      <c r="S150" t="str">
        <f>INDEX(allsections[[S]:[Order]],MATCH(PIs[[#This Row],[SSGUID]],allsections[SGUID],0),1)</f>
        <v>FO 12.01 Santé et sécurité des travailleurs</v>
      </c>
      <c r="T150" t="str">
        <f>INDEX(allsections[[S]:[Order]],MATCH(PIs[[#This Row],[SSGUID]],allsections[SGUID],0),2)</f>
        <v>-</v>
      </c>
      <c r="U150">
        <f>INDEX(S2PQ_relational[],MATCH(PIs[[#This Row],[GUID]],S2PQ_relational[PIGUID],0),2)</f>
        <v>0</v>
      </c>
      <c r="V150" t="b">
        <v>0</v>
      </c>
      <c r="W150" t="b">
        <v>1</v>
      </c>
    </row>
    <row r="151" spans="1:23" ht="409.5" x14ac:dyDescent="0.25">
      <c r="A151" t="s">
        <v>997</v>
      </c>
      <c r="C151" t="s">
        <v>998</v>
      </c>
      <c r="D151" t="s">
        <v>999</v>
      </c>
      <c r="E151" t="s">
        <v>1000</v>
      </c>
      <c r="F151" t="s">
        <v>1001</v>
      </c>
      <c r="G151" s="19" t="s">
        <v>1002</v>
      </c>
      <c r="H151" t="s">
        <v>68</v>
      </c>
      <c r="I151" t="str">
        <f>INDEX(Level[Level],MATCH(PIs[[#This Row],[L]],Level[GUID],0),1)</f>
        <v>Exigence Majeure</v>
      </c>
      <c r="N151" t="s">
        <v>896</v>
      </c>
      <c r="O151" t="str">
        <f>INDEX(allsections[[S]:[Order]],MATCH(PIs[[#This Row],[SGUID]],allsections[SGUID],0),1)</f>
        <v>FO 12 SANTÉ ET SÉCURITÉ DES TRAVAILLEURS</v>
      </c>
      <c r="P151"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51">
        <f>INDEX(allsections[[S]:[Order]],MATCH(PIs[[#This Row],[SGUID]],allsections[SGUID],0),3)</f>
        <v>12</v>
      </c>
      <c r="R151" t="s">
        <v>897</v>
      </c>
      <c r="S151" t="str">
        <f>INDEX(allsections[[S]:[Order]],MATCH(PIs[[#This Row],[SSGUID]],allsections[SGUID],0),1)</f>
        <v>FO 12.01 Santé et sécurité des travailleurs</v>
      </c>
      <c r="T151" t="str">
        <f>INDEX(allsections[[S]:[Order]],MATCH(PIs[[#This Row],[SSGUID]],allsections[SGUID],0),2)</f>
        <v>-</v>
      </c>
      <c r="U151">
        <f>INDEX(S2PQ_relational[],MATCH(PIs[[#This Row],[GUID]],S2PQ_relational[PIGUID],0),2)</f>
        <v>0</v>
      </c>
      <c r="V151" t="b">
        <v>0</v>
      </c>
      <c r="W151" t="b">
        <v>1</v>
      </c>
    </row>
    <row r="152" spans="1:23" ht="409.5" x14ac:dyDescent="0.25">
      <c r="A152" t="s">
        <v>1003</v>
      </c>
      <c r="C152" t="s">
        <v>1004</v>
      </c>
      <c r="D152" t="s">
        <v>1005</v>
      </c>
      <c r="E152" t="s">
        <v>1006</v>
      </c>
      <c r="F152" t="s">
        <v>1007</v>
      </c>
      <c r="G152" s="19" t="s">
        <v>1008</v>
      </c>
      <c r="H152" t="s">
        <v>68</v>
      </c>
      <c r="I152" t="str">
        <f>INDEX(Level[Level],MATCH(PIs[[#This Row],[L]],Level[GUID],0),1)</f>
        <v>Exigence Majeure</v>
      </c>
      <c r="N152" t="s">
        <v>896</v>
      </c>
      <c r="O152" t="str">
        <f>INDEX(allsections[[S]:[Order]],MATCH(PIs[[#This Row],[SGUID]],allsections[SGUID],0),1)</f>
        <v>FO 12 SANTÉ ET SÉCURITÉ DES TRAVAILLEURS</v>
      </c>
      <c r="P152"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52">
        <f>INDEX(allsections[[S]:[Order]],MATCH(PIs[[#This Row],[SGUID]],allsections[SGUID],0),3)</f>
        <v>12</v>
      </c>
      <c r="R152" t="s">
        <v>897</v>
      </c>
      <c r="S152" t="str">
        <f>INDEX(allsections[[S]:[Order]],MATCH(PIs[[#This Row],[SSGUID]],allsections[SGUID],0),1)</f>
        <v>FO 12.01 Santé et sécurité des travailleurs</v>
      </c>
      <c r="T152" t="str">
        <f>INDEX(allsections[[S]:[Order]],MATCH(PIs[[#This Row],[SSGUID]],allsections[SGUID],0),2)</f>
        <v>-</v>
      </c>
      <c r="U152">
        <f>INDEX(S2PQ_relational[],MATCH(PIs[[#This Row],[GUID]],S2PQ_relational[PIGUID],0),2)</f>
        <v>0</v>
      </c>
      <c r="V152" t="b">
        <v>0</v>
      </c>
      <c r="W152" t="b">
        <v>1</v>
      </c>
    </row>
    <row r="153" spans="1:23" ht="409.5" x14ac:dyDescent="0.25">
      <c r="A153" t="s">
        <v>1009</v>
      </c>
      <c r="C153" t="s">
        <v>1010</v>
      </c>
      <c r="D153" t="s">
        <v>1011</v>
      </c>
      <c r="E153" t="s">
        <v>1012</v>
      </c>
      <c r="F153" t="s">
        <v>1013</v>
      </c>
      <c r="G153" s="19" t="s">
        <v>1014</v>
      </c>
      <c r="H153" t="s">
        <v>59</v>
      </c>
      <c r="I153" t="str">
        <f>INDEX(Level[Level],MATCH(PIs[[#This Row],[L]],Level[GUID],0),1)</f>
        <v>Exigence Mineure</v>
      </c>
      <c r="N153" t="s">
        <v>896</v>
      </c>
      <c r="O153" t="str">
        <f>INDEX(allsections[[S]:[Order]],MATCH(PIs[[#This Row],[SGUID]],allsections[SGUID],0),1)</f>
        <v>FO 12 SANTÉ ET SÉCURITÉ DES TRAVAILLEURS</v>
      </c>
      <c r="P153"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53">
        <f>INDEX(allsections[[S]:[Order]],MATCH(PIs[[#This Row],[SGUID]],allsections[SGUID],0),3)</f>
        <v>12</v>
      </c>
      <c r="R153" t="s">
        <v>897</v>
      </c>
      <c r="S153" t="str">
        <f>INDEX(allsections[[S]:[Order]],MATCH(PIs[[#This Row],[SSGUID]],allsections[SGUID],0),1)</f>
        <v>FO 12.01 Santé et sécurité des travailleurs</v>
      </c>
      <c r="T153" t="str">
        <f>INDEX(allsections[[S]:[Order]],MATCH(PIs[[#This Row],[SSGUID]],allsections[SGUID],0),2)</f>
        <v>-</v>
      </c>
      <c r="U153">
        <f>INDEX(S2PQ_relational[],MATCH(PIs[[#This Row],[GUID]],S2PQ_relational[PIGUID],0),2)</f>
        <v>0</v>
      </c>
      <c r="V153" t="b">
        <v>0</v>
      </c>
      <c r="W153" t="b">
        <v>1</v>
      </c>
    </row>
    <row r="154" spans="1:23" ht="409.5" x14ac:dyDescent="0.25">
      <c r="A154" t="s">
        <v>1015</v>
      </c>
      <c r="C154" t="s">
        <v>1016</v>
      </c>
      <c r="D154" t="s">
        <v>1017</v>
      </c>
      <c r="E154" t="s">
        <v>1018</v>
      </c>
      <c r="F154" t="s">
        <v>1019</v>
      </c>
      <c r="G154" s="19" t="s">
        <v>1020</v>
      </c>
      <c r="H154" t="s">
        <v>59</v>
      </c>
      <c r="I154" t="str">
        <f>INDEX(Level[Level],MATCH(PIs[[#This Row],[L]],Level[GUID],0),1)</f>
        <v>Exigence Mineure</v>
      </c>
      <c r="N154" t="s">
        <v>896</v>
      </c>
      <c r="O154" t="str">
        <f>INDEX(allsections[[S]:[Order]],MATCH(PIs[[#This Row],[SGUID]],allsections[SGUID],0),1)</f>
        <v>FO 12 SANTÉ ET SÉCURITÉ DES TRAVAILLEURS</v>
      </c>
      <c r="P154" t="str">
        <f>INDEX(allsections[[S]:[Order]],MATCH(PIs[[#This Row],[SGUID]],allsections[SGUID],0),2)</f>
        <v>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v>
      </c>
      <c r="Q154">
        <f>INDEX(allsections[[S]:[Order]],MATCH(PIs[[#This Row],[SGUID]],allsections[SGUID],0),3)</f>
        <v>12</v>
      </c>
      <c r="R154" t="s">
        <v>897</v>
      </c>
      <c r="S154" t="str">
        <f>INDEX(allsections[[S]:[Order]],MATCH(PIs[[#This Row],[SSGUID]],allsections[SGUID],0),1)</f>
        <v>FO 12.01 Santé et sécurité des travailleurs</v>
      </c>
      <c r="T154" t="str">
        <f>INDEX(allsections[[S]:[Order]],MATCH(PIs[[#This Row],[SSGUID]],allsections[SGUID],0),2)</f>
        <v>-</v>
      </c>
      <c r="U154">
        <f>INDEX(S2PQ_relational[],MATCH(PIs[[#This Row],[GUID]],S2PQ_relational[PIGUID],0),2)</f>
        <v>0</v>
      </c>
      <c r="V154" t="b">
        <v>0</v>
      </c>
      <c r="W154" t="b">
        <v>1</v>
      </c>
    </row>
    <row r="155" spans="1:23" x14ac:dyDescent="0.25">
      <c r="A155" t="s">
        <v>1021</v>
      </c>
      <c r="C155" t="s">
        <v>1022</v>
      </c>
      <c r="D155" t="s">
        <v>1023</v>
      </c>
      <c r="E155" t="s">
        <v>1024</v>
      </c>
      <c r="F155" t="s">
        <v>1025</v>
      </c>
      <c r="G155" t="s">
        <v>1026</v>
      </c>
      <c r="H155" t="s">
        <v>68</v>
      </c>
      <c r="I155" t="str">
        <f>INDEX(Level[Level],MATCH(PIs[[#This Row],[L]],Level[GUID],0),1)</f>
        <v>Exigence Majeure</v>
      </c>
      <c r="N155" t="s">
        <v>888</v>
      </c>
      <c r="O155" t="str">
        <f>INDEX(allsections[[S]:[Order]],MATCH(PIs[[#This Row],[SGUID]],allsections[SGUID],0),1)</f>
        <v>FO 08 APRÈS LA RÉCOLTE</v>
      </c>
      <c r="P155" t="str">
        <f>INDEX(allsections[[S]:[Order]],MATCH(PIs[[#This Row],[SGUID]],allsections[SGUID],0),2)</f>
        <v>-</v>
      </c>
      <c r="Q155">
        <f>INDEX(allsections[[S]:[Order]],MATCH(PIs[[#This Row],[SGUID]],allsections[SGUID],0),3)</f>
        <v>8</v>
      </c>
      <c r="R155" t="s">
        <v>889</v>
      </c>
      <c r="S155" t="str">
        <f>INDEX(allsections[[S]:[Order]],MATCH(PIs[[#This Row],[SSGUID]],allsections[SGUID],0),1)</f>
        <v>FO 08.02 Traitements post-récolte</v>
      </c>
      <c r="T155" t="str">
        <f>INDEX(allsections[[S]:[Order]],MATCH(PIs[[#This Row],[SSGUID]],allsections[SGUID],0),2)</f>
        <v>-</v>
      </c>
      <c r="U155" t="str">
        <f>INDEX(S2PQ_relational[],MATCH(PIs[[#This Row],[GUID]],S2PQ_relational[PIGUID],0),2)</f>
        <v>78wVA7YnBFnvaegzh1b0Ty</v>
      </c>
      <c r="V155" t="b">
        <v>0</v>
      </c>
      <c r="W155" t="b">
        <v>1</v>
      </c>
    </row>
    <row r="156" spans="1:23" ht="409.5" x14ac:dyDescent="0.25">
      <c r="A156" t="s">
        <v>1027</v>
      </c>
      <c r="C156" t="s">
        <v>1028</v>
      </c>
      <c r="D156" t="s">
        <v>1029</v>
      </c>
      <c r="E156" t="s">
        <v>1030</v>
      </c>
      <c r="F156" t="s">
        <v>1031</v>
      </c>
      <c r="G156" s="19" t="s">
        <v>1032</v>
      </c>
      <c r="H156" t="s">
        <v>59</v>
      </c>
      <c r="I156" t="str">
        <f>INDEX(Level[Level],MATCH(PIs[[#This Row],[L]],Level[GUID],0),1)</f>
        <v>Exigence Mineure</v>
      </c>
      <c r="N156" t="s">
        <v>888</v>
      </c>
      <c r="O156" t="str">
        <f>INDEX(allsections[[S]:[Order]],MATCH(PIs[[#This Row],[SGUID]],allsections[SGUID],0),1)</f>
        <v>FO 08 APRÈS LA RÉCOLTE</v>
      </c>
      <c r="P156" t="str">
        <f>INDEX(allsections[[S]:[Order]],MATCH(PIs[[#This Row],[SGUID]],allsections[SGUID],0),2)</f>
        <v>-</v>
      </c>
      <c r="Q156">
        <f>INDEX(allsections[[S]:[Order]],MATCH(PIs[[#This Row],[SGUID]],allsections[SGUID],0),3)</f>
        <v>8</v>
      </c>
      <c r="R156" t="s">
        <v>889</v>
      </c>
      <c r="S156" t="str">
        <f>INDEX(allsections[[S]:[Order]],MATCH(PIs[[#This Row],[SSGUID]],allsections[SGUID],0),1)</f>
        <v>FO 08.02 Traitements post-récolte</v>
      </c>
      <c r="T156" t="str">
        <f>INDEX(allsections[[S]:[Order]],MATCH(PIs[[#This Row],[SSGUID]],allsections[SGUID],0),2)</f>
        <v>-</v>
      </c>
      <c r="U156" t="str">
        <f>INDEX(S2PQ_relational[],MATCH(PIs[[#This Row],[GUID]],S2PQ_relational[PIGUID],0),2)</f>
        <v>78wVA7YnBFnvaegzh1b0Ty</v>
      </c>
      <c r="V156" t="b">
        <v>0</v>
      </c>
      <c r="W156" t="b">
        <v>1</v>
      </c>
    </row>
    <row r="157" spans="1:23" ht="409.5" x14ac:dyDescent="0.25">
      <c r="A157" t="s">
        <v>1033</v>
      </c>
      <c r="C157" t="s">
        <v>1034</v>
      </c>
      <c r="D157" t="s">
        <v>1035</v>
      </c>
      <c r="E157" t="s">
        <v>1036</v>
      </c>
      <c r="F157" t="s">
        <v>1037</v>
      </c>
      <c r="G157" s="19" t="s">
        <v>1038</v>
      </c>
      <c r="H157" t="s">
        <v>68</v>
      </c>
      <c r="I157" t="str">
        <f>INDEX(Level[Level],MATCH(PIs[[#This Row],[L]],Level[GUID],0),1)</f>
        <v>Exigence Majeure</v>
      </c>
      <c r="N157" t="s">
        <v>135</v>
      </c>
      <c r="O157" t="str">
        <f>INDEX(allsections[[S]:[Order]],MATCH(PIs[[#This Row],[SGUID]],allsections[SGUID],0),1)</f>
        <v>FO 07 LES PRODUITS PHYTOPHARMACEUTIQUES</v>
      </c>
      <c r="P157" t="str">
        <f>INDEX(allsections[[S]:[Order]],MATCH(PIs[[#This Row],[SGUID]],allsections[SGUID],0),2)</f>
        <v>-</v>
      </c>
      <c r="Q157">
        <f>INDEX(allsections[[S]:[Order]],MATCH(PIs[[#This Row],[SGUID]],allsections[SGUID],0),3)</f>
        <v>7</v>
      </c>
      <c r="R157" t="s">
        <v>204</v>
      </c>
      <c r="S157" t="str">
        <f>INDEX(allsections[[S]:[Order]],MATCH(PIs[[#This Row],[SSGUID]],allsections[SGUID],0),1)</f>
        <v>FO 07.04 Stockage des produits phytopharmaceutiques et des produits de traitement post-récolte</v>
      </c>
      <c r="T157" t="str">
        <f>INDEX(allsections[[S]:[Order]],MATCH(PIs[[#This Row],[SSGUID]],allsections[SGUID],0),2)</f>
        <v>-</v>
      </c>
      <c r="U157" t="str">
        <f>INDEX(S2PQ_relational[],MATCH(PIs[[#This Row],[GUID]],S2PQ_relational[PIGUID],0),2)</f>
        <v>5tEJuAZKG5KWmgCRdpscul</v>
      </c>
      <c r="V157" t="b">
        <v>0</v>
      </c>
      <c r="W157" t="b">
        <v>1</v>
      </c>
    </row>
    <row r="158" spans="1:23" x14ac:dyDescent="0.25">
      <c r="A158" t="s">
        <v>1039</v>
      </c>
      <c r="C158" t="s">
        <v>1040</v>
      </c>
      <c r="D158" t="s">
        <v>1041</v>
      </c>
      <c r="E158" t="s">
        <v>1042</v>
      </c>
      <c r="F158" t="s">
        <v>1043</v>
      </c>
      <c r="G158" t="s">
        <v>1044</v>
      </c>
      <c r="H158" t="s">
        <v>68</v>
      </c>
      <c r="I158" t="str">
        <f>INDEX(Level[Level],MATCH(PIs[[#This Row],[L]],Level[GUID],0),1)</f>
        <v>Exigence Majeure</v>
      </c>
      <c r="N158" t="s">
        <v>888</v>
      </c>
      <c r="O158" t="str">
        <f>INDEX(allsections[[S]:[Order]],MATCH(PIs[[#This Row],[SGUID]],allsections[SGUID],0),1)</f>
        <v>FO 08 APRÈS LA RÉCOLTE</v>
      </c>
      <c r="P158" t="str">
        <f>INDEX(allsections[[S]:[Order]],MATCH(PIs[[#This Row],[SGUID]],allsections[SGUID],0),2)</f>
        <v>-</v>
      </c>
      <c r="Q158">
        <f>INDEX(allsections[[S]:[Order]],MATCH(PIs[[#This Row],[SGUID]],allsections[SGUID],0),3)</f>
        <v>8</v>
      </c>
      <c r="R158" t="s">
        <v>889</v>
      </c>
      <c r="S158" t="str">
        <f>INDEX(allsections[[S]:[Order]],MATCH(PIs[[#This Row],[SSGUID]],allsections[SGUID],0),1)</f>
        <v>FO 08.02 Traitements post-récolte</v>
      </c>
      <c r="T158" t="str">
        <f>INDEX(allsections[[S]:[Order]],MATCH(PIs[[#This Row],[SSGUID]],allsections[SGUID],0),2)</f>
        <v>-</v>
      </c>
      <c r="U158" t="str">
        <f>INDEX(S2PQ_relational[],MATCH(PIs[[#This Row],[GUID]],S2PQ_relational[PIGUID],0),2)</f>
        <v>78wVA7YnBFnvaegzh1b0Ty</v>
      </c>
      <c r="V158" t="b">
        <v>0</v>
      </c>
      <c r="W158" t="b">
        <v>1</v>
      </c>
    </row>
    <row r="159" spans="1:23" ht="409.5" x14ac:dyDescent="0.25">
      <c r="A159" t="s">
        <v>1045</v>
      </c>
      <c r="C159" t="s">
        <v>1046</v>
      </c>
      <c r="D159" t="s">
        <v>1047</v>
      </c>
      <c r="E159" t="s">
        <v>1048</v>
      </c>
      <c r="F159" t="s">
        <v>1049</v>
      </c>
      <c r="G159" s="19" t="s">
        <v>1050</v>
      </c>
      <c r="H159" t="s">
        <v>68</v>
      </c>
      <c r="I159" t="str">
        <f>INDEX(Level[Level],MATCH(PIs[[#This Row],[L]],Level[GUID],0),1)</f>
        <v>Exigence Majeure</v>
      </c>
      <c r="N159" t="s">
        <v>888</v>
      </c>
      <c r="O159" t="str">
        <f>INDEX(allsections[[S]:[Order]],MATCH(PIs[[#This Row],[SGUID]],allsections[SGUID],0),1)</f>
        <v>FO 08 APRÈS LA RÉCOLTE</v>
      </c>
      <c r="P159" t="str">
        <f>INDEX(allsections[[S]:[Order]],MATCH(PIs[[#This Row],[SGUID]],allsections[SGUID],0),2)</f>
        <v>-</v>
      </c>
      <c r="Q159">
        <f>INDEX(allsections[[S]:[Order]],MATCH(PIs[[#This Row],[SGUID]],allsections[SGUID],0),3)</f>
        <v>8</v>
      </c>
      <c r="R159" t="s">
        <v>889</v>
      </c>
      <c r="S159" t="str">
        <f>INDEX(allsections[[S]:[Order]],MATCH(PIs[[#This Row],[SSGUID]],allsections[SGUID],0),1)</f>
        <v>FO 08.02 Traitements post-récolte</v>
      </c>
      <c r="T159" t="str">
        <f>INDEX(allsections[[S]:[Order]],MATCH(PIs[[#This Row],[SSGUID]],allsections[SGUID],0),2)</f>
        <v>-</v>
      </c>
      <c r="U159" t="str">
        <f>INDEX(S2PQ_relational[],MATCH(PIs[[#This Row],[GUID]],S2PQ_relational[PIGUID],0),2)</f>
        <v>78wVA7YnBFnvaegzh1b0Ty</v>
      </c>
      <c r="V159" t="b">
        <v>0</v>
      </c>
      <c r="W159" t="b">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7"/>
  <sheetViews>
    <sheetView workbookViewId="0">
      <selection activeCell="K22" sqref="K22"/>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71" t="s">
        <v>1051</v>
      </c>
      <c r="B1" s="71"/>
      <c r="C1" s="71"/>
      <c r="D1" s="71"/>
      <c r="F1" s="71" t="s">
        <v>1052</v>
      </c>
      <c r="G1" s="71"/>
      <c r="H1" s="71"/>
      <c r="I1" s="71"/>
      <c r="K1" s="71" t="s">
        <v>1053</v>
      </c>
      <c r="L1" s="71"/>
      <c r="M1" s="71"/>
      <c r="N1" s="71"/>
      <c r="P1" s="71" t="s">
        <v>1054</v>
      </c>
      <c r="Q1" s="71"/>
      <c r="R1" s="71"/>
      <c r="S1" s="71"/>
      <c r="T1" s="71"/>
      <c r="U1" s="71"/>
      <c r="V1" s="71"/>
    </row>
    <row r="2" spans="1:29" x14ac:dyDescent="0.25">
      <c r="A2" t="s">
        <v>34</v>
      </c>
      <c r="B2" t="s">
        <v>35</v>
      </c>
      <c r="C2" t="s">
        <v>36</v>
      </c>
      <c r="D2" t="s">
        <v>37</v>
      </c>
      <c r="F2" t="s">
        <v>34</v>
      </c>
      <c r="G2" t="s">
        <v>35</v>
      </c>
      <c r="H2" t="s">
        <v>36</v>
      </c>
      <c r="I2" t="s">
        <v>37</v>
      </c>
      <c r="K2" t="s">
        <v>38</v>
      </c>
      <c r="L2" t="s">
        <v>39</v>
      </c>
      <c r="M2" t="s">
        <v>40</v>
      </c>
      <c r="N2" t="s">
        <v>37</v>
      </c>
      <c r="P2" t="s">
        <v>1055</v>
      </c>
      <c r="Q2" t="s">
        <v>1056</v>
      </c>
      <c r="R2" t="s">
        <v>1057</v>
      </c>
      <c r="S2" t="s">
        <v>1058</v>
      </c>
      <c r="T2" t="s">
        <v>1059</v>
      </c>
      <c r="U2" t="s">
        <v>21</v>
      </c>
      <c r="V2" t="s">
        <v>1060</v>
      </c>
      <c r="X2" t="s">
        <v>1055</v>
      </c>
      <c r="Y2" t="s">
        <v>1056</v>
      </c>
      <c r="Z2" t="s">
        <v>1057</v>
      </c>
      <c r="AA2" t="s">
        <v>1058</v>
      </c>
      <c r="AB2" t="s">
        <v>1059</v>
      </c>
      <c r="AC2" t="s">
        <v>21</v>
      </c>
    </row>
    <row r="3" spans="1:29" x14ac:dyDescent="0.25">
      <c r="A3" t="s">
        <v>61</v>
      </c>
      <c r="B3" t="s">
        <v>1061</v>
      </c>
      <c r="C3" t="s">
        <v>1061</v>
      </c>
      <c r="R3" s="14"/>
      <c r="S3" s="14"/>
      <c r="T3" s="14"/>
      <c r="Z3" s="14" t="s">
        <v>1062</v>
      </c>
      <c r="AA3" s="14" t="e">
        <f>INDEX(allsections[[S]:[Order]],MATCH(X3,allsections[SGUID],0),3)</f>
        <v>#N/A</v>
      </c>
      <c r="AB3" s="14" t="e">
        <f>INDEX(allsections[[S]:[Order]],MATCH(Y3,allsections[SGUID],0),3)</f>
        <v>#N/A</v>
      </c>
      <c r="AC3" t="s">
        <v>1063</v>
      </c>
    </row>
    <row r="4" spans="1:29" x14ac:dyDescent="0.25">
      <c r="A4" t="s">
        <v>1064</v>
      </c>
      <c r="B4" t="s">
        <v>1065</v>
      </c>
      <c r="C4" t="s">
        <v>1061</v>
      </c>
      <c r="D4">
        <v>17</v>
      </c>
      <c r="Z4" s="17" t="s">
        <v>1066</v>
      </c>
      <c r="AA4" s="17" t="e">
        <f>INDEX(allsections[[S]:[Order]],MATCH(X4,allsections[SGUID],0),3)</f>
        <v>#N/A</v>
      </c>
      <c r="AB4" s="17" t="e">
        <f>INDEX(allsections[[S]:[Order]],MATCH(Y4,allsections[SGUID],0),3)</f>
        <v>#N/A</v>
      </c>
      <c r="AC4" t="s">
        <v>1067</v>
      </c>
    </row>
    <row r="5" spans="1:29" x14ac:dyDescent="0.25">
      <c r="A5" t="s">
        <v>1068</v>
      </c>
      <c r="B5" t="s">
        <v>1069</v>
      </c>
      <c r="C5" t="s">
        <v>1061</v>
      </c>
      <c r="D5">
        <v>21</v>
      </c>
      <c r="Z5" s="17" t="s">
        <v>1070</v>
      </c>
      <c r="AA5" s="17" t="e">
        <f>INDEX(allsections[[S]:[Order]],MATCH(X5,allsections[SGUID],0),3)</f>
        <v>#N/A</v>
      </c>
      <c r="AB5" s="17" t="e">
        <f>INDEX(allsections[[S]:[Order]],MATCH(Y5,allsections[SGUID],0),3)</f>
        <v>#N/A</v>
      </c>
      <c r="AC5" t="s">
        <v>1071</v>
      </c>
    </row>
    <row r="6" spans="1:29" x14ac:dyDescent="0.25">
      <c r="A6" t="s">
        <v>1072</v>
      </c>
      <c r="B6" t="s">
        <v>1073</v>
      </c>
      <c r="C6" t="s">
        <v>1061</v>
      </c>
      <c r="D6">
        <v>25</v>
      </c>
      <c r="Z6" s="17" t="s">
        <v>1074</v>
      </c>
      <c r="AA6" s="17" t="e">
        <f>INDEX(allsections[[S]:[Order]],MATCH(X6,allsections[SGUID],0),3)</f>
        <v>#N/A</v>
      </c>
      <c r="AB6" s="17" t="e">
        <f>INDEX(allsections[[S]:[Order]],MATCH(Y6,allsections[SGUID],0),3)</f>
        <v>#N/A</v>
      </c>
      <c r="AC6" t="s">
        <v>1075</v>
      </c>
    </row>
    <row r="7" spans="1:29" x14ac:dyDescent="0.25">
      <c r="A7" t="s">
        <v>1076</v>
      </c>
      <c r="B7" t="s">
        <v>1077</v>
      </c>
      <c r="C7" t="s">
        <v>1061</v>
      </c>
      <c r="D7">
        <v>2901</v>
      </c>
      <c r="Z7" s="17" t="s">
        <v>1078</v>
      </c>
      <c r="AA7" s="17" t="e">
        <f>INDEX(allsections[[S]:[Order]],MATCH(X7,allsections[SGUID],0),3)</f>
        <v>#N/A</v>
      </c>
      <c r="AB7" s="17" t="e">
        <f>INDEX(allsections[[S]:[Order]],MATCH(Y7,allsections[SGUID],0),3)</f>
        <v>#N/A</v>
      </c>
      <c r="AC7" t="s">
        <v>1079</v>
      </c>
    </row>
    <row r="8" spans="1:29" x14ac:dyDescent="0.25">
      <c r="A8" t="s">
        <v>1080</v>
      </c>
      <c r="B8" t="s">
        <v>1081</v>
      </c>
      <c r="C8" t="s">
        <v>1061</v>
      </c>
      <c r="D8">
        <v>29</v>
      </c>
      <c r="Z8" s="17" t="s">
        <v>1082</v>
      </c>
      <c r="AA8" s="17" t="e">
        <f>INDEX(allsections[[S]:[Order]],MATCH(X8,allsections[SGUID],0),3)</f>
        <v>#N/A</v>
      </c>
      <c r="AB8" s="17" t="e">
        <f>INDEX(allsections[[S]:[Order]],MATCH(Y8,allsections[SGUID],0),3)</f>
        <v>#N/A</v>
      </c>
      <c r="AC8" t="s">
        <v>1083</v>
      </c>
    </row>
    <row r="9" spans="1:29" x14ac:dyDescent="0.25">
      <c r="A9" t="s">
        <v>1084</v>
      </c>
      <c r="B9" t="s">
        <v>1085</v>
      </c>
      <c r="C9" t="s">
        <v>1061</v>
      </c>
      <c r="D9">
        <v>2903</v>
      </c>
      <c r="Z9" s="17" t="s">
        <v>1086</v>
      </c>
      <c r="AA9" s="17" t="e">
        <f>INDEX(allsections[[S]:[Order]],MATCH(X9,allsections[SGUID],0),3)</f>
        <v>#N/A</v>
      </c>
      <c r="AB9" s="17" t="e">
        <f>INDEX(allsections[[S]:[Order]],MATCH(Y9,allsections[SGUID],0),3)</f>
        <v>#N/A</v>
      </c>
      <c r="AC9" t="s">
        <v>1087</v>
      </c>
    </row>
    <row r="10" spans="1:29" x14ac:dyDescent="0.25">
      <c r="A10" t="s">
        <v>1088</v>
      </c>
      <c r="B10" t="s">
        <v>1089</v>
      </c>
      <c r="C10" t="s">
        <v>1061</v>
      </c>
      <c r="D10">
        <v>26</v>
      </c>
      <c r="Z10" s="17" t="s">
        <v>1090</v>
      </c>
      <c r="AA10" s="17" t="e">
        <f>INDEX(allsections[[S]:[Order]],MATCH(X10,allsections[SGUID],0),3)</f>
        <v>#N/A</v>
      </c>
      <c r="AB10" s="17" t="e">
        <f>INDEX(allsections[[S]:[Order]],MATCH(Y10,allsections[SGUID],0),3)</f>
        <v>#N/A</v>
      </c>
      <c r="AC10" t="s">
        <v>1091</v>
      </c>
    </row>
    <row r="11" spans="1:29" x14ac:dyDescent="0.25">
      <c r="A11" t="s">
        <v>1092</v>
      </c>
      <c r="B11" t="s">
        <v>1093</v>
      </c>
      <c r="C11" t="s">
        <v>1061</v>
      </c>
      <c r="D11">
        <v>2902</v>
      </c>
      <c r="Z11" s="17" t="s">
        <v>1094</v>
      </c>
      <c r="AA11" s="17" t="e">
        <f>INDEX(allsections[[S]:[Order]],MATCH(X11,allsections[SGUID],0),3)</f>
        <v>#N/A</v>
      </c>
      <c r="AB11" s="17" t="e">
        <f>INDEX(allsections[[S]:[Order]],MATCH(Y11,allsections[SGUID],0),3)</f>
        <v>#N/A</v>
      </c>
      <c r="AC11" t="s">
        <v>1095</v>
      </c>
    </row>
    <row r="12" spans="1:29" x14ac:dyDescent="0.25">
      <c r="A12" t="s">
        <v>1096</v>
      </c>
      <c r="B12" t="s">
        <v>1097</v>
      </c>
      <c r="C12" t="s">
        <v>1061</v>
      </c>
      <c r="D12">
        <v>3201</v>
      </c>
      <c r="Z12" s="17" t="s">
        <v>1098</v>
      </c>
      <c r="AA12" s="17" t="e">
        <f>INDEX(allsections[[S]:[Order]],MATCH(X12,allsections[SGUID],0),3)</f>
        <v>#N/A</v>
      </c>
      <c r="AB12" s="17" t="e">
        <f>INDEX(allsections[[S]:[Order]],MATCH(Y12,allsections[SGUID],0),3)</f>
        <v>#N/A</v>
      </c>
      <c r="AC12" t="s">
        <v>1099</v>
      </c>
    </row>
    <row r="13" spans="1:29" x14ac:dyDescent="0.25">
      <c r="A13" t="s">
        <v>1100</v>
      </c>
      <c r="B13" t="s">
        <v>1101</v>
      </c>
      <c r="C13" t="s">
        <v>1061</v>
      </c>
      <c r="D13">
        <v>32</v>
      </c>
      <c r="Z13" s="17" t="s">
        <v>1102</v>
      </c>
      <c r="AA13" s="17" t="e">
        <f>INDEX(allsections[[S]:[Order]],MATCH(X13,allsections[SGUID],0),3)</f>
        <v>#N/A</v>
      </c>
      <c r="AB13" s="17" t="e">
        <f>INDEX(allsections[[S]:[Order]],MATCH(Y13,allsections[SGUID],0),3)</f>
        <v>#N/A</v>
      </c>
      <c r="AC13" t="s">
        <v>1103</v>
      </c>
    </row>
    <row r="14" spans="1:29" x14ac:dyDescent="0.25">
      <c r="A14" t="s">
        <v>1104</v>
      </c>
      <c r="B14" t="s">
        <v>1105</v>
      </c>
      <c r="C14" t="s">
        <v>1061</v>
      </c>
      <c r="D14">
        <v>3209</v>
      </c>
      <c r="Z14" s="17" t="s">
        <v>1106</v>
      </c>
      <c r="AA14" s="17" t="e">
        <f>INDEX(allsections[[S]:[Order]],MATCH(X14,allsections[SGUID],0),3)</f>
        <v>#N/A</v>
      </c>
      <c r="AB14" s="17" t="e">
        <f>INDEX(allsections[[S]:[Order]],MATCH(Y14,allsections[SGUID],0),3)</f>
        <v>#N/A</v>
      </c>
      <c r="AC14" t="s">
        <v>1107</v>
      </c>
    </row>
    <row r="15" spans="1:29" x14ac:dyDescent="0.25">
      <c r="A15" t="s">
        <v>1108</v>
      </c>
      <c r="B15" t="s">
        <v>1109</v>
      </c>
      <c r="C15" t="s">
        <v>1061</v>
      </c>
      <c r="D15">
        <v>3204</v>
      </c>
      <c r="Z15" s="17" t="s">
        <v>1110</v>
      </c>
      <c r="AA15" s="17" t="e">
        <f>INDEX(allsections[[S]:[Order]],MATCH(X15,allsections[SGUID],0),3)</f>
        <v>#N/A</v>
      </c>
      <c r="AB15" s="17" t="e">
        <f>INDEX(allsections[[S]:[Order]],MATCH(Y15,allsections[SGUID],0),3)</f>
        <v>#N/A</v>
      </c>
      <c r="AC15" t="s">
        <v>1111</v>
      </c>
    </row>
    <row r="16" spans="1:29" x14ac:dyDescent="0.25">
      <c r="A16" t="s">
        <v>1112</v>
      </c>
      <c r="B16" t="s">
        <v>1113</v>
      </c>
      <c r="C16" t="s">
        <v>1061</v>
      </c>
      <c r="D16">
        <v>3</v>
      </c>
      <c r="Z16" s="17" t="s">
        <v>1114</v>
      </c>
      <c r="AA16" s="17" t="e">
        <f>INDEX(allsections[[S]:[Order]],MATCH(X16,allsections[SGUID],0),3)</f>
        <v>#N/A</v>
      </c>
      <c r="AB16" s="17" t="e">
        <f>INDEX(allsections[[S]:[Order]],MATCH(Y16,allsections[SGUID],0),3)</f>
        <v>#N/A</v>
      </c>
      <c r="AC16" t="s">
        <v>1115</v>
      </c>
    </row>
    <row r="17" spans="1:29" x14ac:dyDescent="0.25">
      <c r="A17" t="s">
        <v>1116</v>
      </c>
      <c r="B17" t="s">
        <v>1117</v>
      </c>
      <c r="C17" t="s">
        <v>1061</v>
      </c>
      <c r="D17">
        <v>3203</v>
      </c>
      <c r="Z17" s="17" t="s">
        <v>1118</v>
      </c>
      <c r="AA17" s="17" t="e">
        <f>INDEX(allsections[[S]:[Order]],MATCH(X17,allsections[SGUID],0),3)</f>
        <v>#N/A</v>
      </c>
      <c r="AB17" s="17" t="e">
        <f>INDEX(allsections[[S]:[Order]],MATCH(Y17,allsections[SGUID],0),3)</f>
        <v>#N/A</v>
      </c>
      <c r="AC17" t="s">
        <v>1119</v>
      </c>
    </row>
    <row r="18" spans="1:29" x14ac:dyDescent="0.25">
      <c r="A18" t="s">
        <v>1120</v>
      </c>
      <c r="B18" t="s">
        <v>1121</v>
      </c>
      <c r="C18" t="s">
        <v>1061</v>
      </c>
      <c r="D18">
        <v>3208</v>
      </c>
      <c r="Z18" s="17" t="s">
        <v>1122</v>
      </c>
      <c r="AA18" s="17" t="e">
        <f>INDEX(allsections[[S]:[Order]],MATCH(X18,allsections[SGUID],0),3)</f>
        <v>#N/A</v>
      </c>
      <c r="AB18" s="17" t="e">
        <f>INDEX(allsections[[S]:[Order]],MATCH(Y18,allsections[SGUID],0),3)</f>
        <v>#N/A</v>
      </c>
      <c r="AC18" t="s">
        <v>1123</v>
      </c>
    </row>
    <row r="19" spans="1:29" x14ac:dyDescent="0.25">
      <c r="A19" t="s">
        <v>1124</v>
      </c>
      <c r="B19" t="s">
        <v>1125</v>
      </c>
      <c r="C19" t="s">
        <v>1061</v>
      </c>
      <c r="D19">
        <v>3202</v>
      </c>
      <c r="Z19" s="17" t="s">
        <v>1126</v>
      </c>
      <c r="AA19" s="17" t="e">
        <f>INDEX(allsections[[S]:[Order]],MATCH(X19,allsections[SGUID],0),3)</f>
        <v>#N/A</v>
      </c>
      <c r="AB19" s="17" t="e">
        <f>INDEX(allsections[[S]:[Order]],MATCH(Y19,allsections[SGUID],0),3)</f>
        <v>#N/A</v>
      </c>
      <c r="AC19" t="s">
        <v>1127</v>
      </c>
    </row>
    <row r="20" spans="1:29" x14ac:dyDescent="0.25">
      <c r="A20" t="s">
        <v>1128</v>
      </c>
      <c r="B20" t="s">
        <v>1129</v>
      </c>
      <c r="C20" t="s">
        <v>1061</v>
      </c>
      <c r="D20">
        <v>3205</v>
      </c>
      <c r="Z20" s="17" t="s">
        <v>1130</v>
      </c>
      <c r="AA20" s="17" t="e">
        <f>INDEX(allsections[[S]:[Order]],MATCH(X20,allsections[SGUID],0),3)</f>
        <v>#N/A</v>
      </c>
      <c r="AB20" s="17" t="e">
        <f>INDEX(allsections[[S]:[Order]],MATCH(Y20,allsections[SGUID],0),3)</f>
        <v>#N/A</v>
      </c>
      <c r="AC20" t="s">
        <v>1131</v>
      </c>
    </row>
    <row r="21" spans="1:29" x14ac:dyDescent="0.25">
      <c r="A21" t="s">
        <v>1132</v>
      </c>
      <c r="B21" t="s">
        <v>1133</v>
      </c>
      <c r="C21" t="s">
        <v>1061</v>
      </c>
      <c r="D21">
        <v>3206</v>
      </c>
      <c r="Z21" s="17" t="s">
        <v>1134</v>
      </c>
      <c r="AA21" s="17" t="e">
        <f>INDEX(allsections[[S]:[Order]],MATCH(X21,allsections[SGUID],0),3)</f>
        <v>#N/A</v>
      </c>
      <c r="AB21" s="17" t="e">
        <f>INDEX(allsections[[S]:[Order]],MATCH(Y21,allsections[SGUID],0),3)</f>
        <v>#N/A</v>
      </c>
      <c r="AC21" t="s">
        <v>1135</v>
      </c>
    </row>
    <row r="22" spans="1:29" x14ac:dyDescent="0.25">
      <c r="A22" t="s">
        <v>1136</v>
      </c>
      <c r="B22" t="s">
        <v>1137</v>
      </c>
      <c r="C22" t="s">
        <v>1061</v>
      </c>
      <c r="D22">
        <v>3210</v>
      </c>
      <c r="Z22" s="17" t="s">
        <v>1138</v>
      </c>
      <c r="AA22" s="17" t="e">
        <f>INDEX(allsections[[S]:[Order]],MATCH(X22,allsections[SGUID],0),3)</f>
        <v>#N/A</v>
      </c>
      <c r="AB22" s="17" t="e">
        <f>INDEX(allsections[[S]:[Order]],MATCH(Y22,allsections[SGUID],0),3)</f>
        <v>#N/A</v>
      </c>
      <c r="AC22" t="s">
        <v>1139</v>
      </c>
    </row>
    <row r="23" spans="1:29" x14ac:dyDescent="0.25">
      <c r="A23" t="s">
        <v>1140</v>
      </c>
      <c r="B23" t="s">
        <v>1141</v>
      </c>
      <c r="C23" t="s">
        <v>1061</v>
      </c>
      <c r="D23">
        <v>4</v>
      </c>
      <c r="Z23" s="17" t="s">
        <v>1142</v>
      </c>
      <c r="AA23" s="17" t="e">
        <f>INDEX(allsections[[S]:[Order]],MATCH(X23,allsections[SGUID],0),3)</f>
        <v>#N/A</v>
      </c>
      <c r="AB23" s="17" t="e">
        <f>INDEX(allsections[[S]:[Order]],MATCH(Y23,allsections[SGUID],0),3)</f>
        <v>#N/A</v>
      </c>
      <c r="AC23" t="s">
        <v>1143</v>
      </c>
    </row>
    <row r="24" spans="1:29" x14ac:dyDescent="0.25">
      <c r="A24" t="s">
        <v>1144</v>
      </c>
      <c r="B24" t="s">
        <v>1145</v>
      </c>
      <c r="C24" t="s">
        <v>1061</v>
      </c>
      <c r="D24">
        <v>3211</v>
      </c>
      <c r="Z24" s="17" t="s">
        <v>1146</v>
      </c>
      <c r="AA24" s="17" t="e">
        <f>INDEX(allsections[[S]:[Order]],MATCH(X24,allsections[SGUID],0),3)</f>
        <v>#N/A</v>
      </c>
      <c r="AB24" s="17" t="e">
        <f>INDEX(allsections[[S]:[Order]],MATCH(Y24,allsections[SGUID],0),3)</f>
        <v>#N/A</v>
      </c>
      <c r="AC24" t="s">
        <v>1147</v>
      </c>
    </row>
    <row r="25" spans="1:29" x14ac:dyDescent="0.25">
      <c r="A25" t="s">
        <v>1148</v>
      </c>
      <c r="B25" t="s">
        <v>1149</v>
      </c>
      <c r="C25" t="s">
        <v>1061</v>
      </c>
      <c r="D25">
        <v>2003</v>
      </c>
      <c r="Z25" s="17" t="s">
        <v>1150</v>
      </c>
      <c r="AA25" s="17" t="e">
        <f>INDEX(allsections[[S]:[Order]],MATCH(X25,allsections[SGUID],0),3)</f>
        <v>#N/A</v>
      </c>
      <c r="AB25" s="17" t="e">
        <f>INDEX(allsections[[S]:[Order]],MATCH(Y25,allsections[SGUID],0),3)</f>
        <v>#N/A</v>
      </c>
      <c r="AC25" t="s">
        <v>1151</v>
      </c>
    </row>
    <row r="26" spans="1:29" x14ac:dyDescent="0.25">
      <c r="A26" t="s">
        <v>1152</v>
      </c>
      <c r="B26" t="s">
        <v>1153</v>
      </c>
      <c r="C26" t="s">
        <v>1061</v>
      </c>
      <c r="D26">
        <v>20</v>
      </c>
      <c r="Z26" s="17" t="s">
        <v>1154</v>
      </c>
      <c r="AA26" s="17" t="e">
        <f>INDEX(allsections[[S]:[Order]],MATCH(X26,allsections[SGUID],0),3)</f>
        <v>#N/A</v>
      </c>
      <c r="AB26" s="17" t="e">
        <f>INDEX(allsections[[S]:[Order]],MATCH(Y26,allsections[SGUID],0),3)</f>
        <v>#N/A</v>
      </c>
      <c r="AC26" t="s">
        <v>1155</v>
      </c>
    </row>
    <row r="27" spans="1:29" x14ac:dyDescent="0.25">
      <c r="A27" t="s">
        <v>1156</v>
      </c>
      <c r="B27" t="s">
        <v>1157</v>
      </c>
      <c r="C27" t="s">
        <v>1061</v>
      </c>
      <c r="D27">
        <v>2002</v>
      </c>
      <c r="Z27" s="17" t="s">
        <v>1158</v>
      </c>
      <c r="AA27" s="17" t="e">
        <f>INDEX(allsections[[S]:[Order]],MATCH(X27,allsections[SGUID],0),3)</f>
        <v>#N/A</v>
      </c>
      <c r="AB27" s="17" t="e">
        <f>INDEX(allsections[[S]:[Order]],MATCH(Y27,allsections[SGUID],0),3)</f>
        <v>#N/A</v>
      </c>
      <c r="AC27" t="s">
        <v>1159</v>
      </c>
    </row>
    <row r="28" spans="1:29" x14ac:dyDescent="0.25">
      <c r="A28" t="s">
        <v>1160</v>
      </c>
      <c r="B28" t="s">
        <v>1161</v>
      </c>
      <c r="C28" t="s">
        <v>1061</v>
      </c>
      <c r="D28">
        <v>2001</v>
      </c>
      <c r="Z28" s="17" t="s">
        <v>1162</v>
      </c>
      <c r="AA28" s="17" t="e">
        <f>INDEX(allsections[[S]:[Order]],MATCH(X28,allsections[SGUID],0),3)</f>
        <v>#N/A</v>
      </c>
      <c r="AB28" s="17" t="e">
        <f>INDEX(allsections[[S]:[Order]],MATCH(Y28,allsections[SGUID],0),3)</f>
        <v>#N/A</v>
      </c>
      <c r="AC28" t="s">
        <v>1163</v>
      </c>
    </row>
    <row r="29" spans="1:29" x14ac:dyDescent="0.25">
      <c r="A29" t="s">
        <v>1164</v>
      </c>
      <c r="B29" t="s">
        <v>1165</v>
      </c>
      <c r="C29" t="s">
        <v>1061</v>
      </c>
      <c r="D29">
        <v>13</v>
      </c>
      <c r="Z29" s="17" t="s">
        <v>1166</v>
      </c>
      <c r="AA29" s="17" t="e">
        <f>INDEX(allsections[[S]:[Order]],MATCH(X29,allsections[SGUID],0),3)</f>
        <v>#N/A</v>
      </c>
      <c r="AB29" s="17" t="e">
        <f>INDEX(allsections[[S]:[Order]],MATCH(Y29,allsections[SGUID],0),3)</f>
        <v>#N/A</v>
      </c>
      <c r="AC29" t="s">
        <v>1167</v>
      </c>
    </row>
    <row r="30" spans="1:29" x14ac:dyDescent="0.25">
      <c r="A30" t="s">
        <v>1168</v>
      </c>
      <c r="B30" t="s">
        <v>1169</v>
      </c>
      <c r="C30" t="s">
        <v>1061</v>
      </c>
      <c r="D30">
        <v>2004</v>
      </c>
      <c r="Z30" s="17" t="s">
        <v>1170</v>
      </c>
      <c r="AA30" s="17" t="e">
        <f>INDEX(allsections[[S]:[Order]],MATCH(X30,allsections[SGUID],0),3)</f>
        <v>#N/A</v>
      </c>
      <c r="AB30" s="17" t="e">
        <f>INDEX(allsections[[S]:[Order]],MATCH(Y30,allsections[SGUID],0),3)</f>
        <v>#N/A</v>
      </c>
      <c r="AC30" t="s">
        <v>1171</v>
      </c>
    </row>
    <row r="31" spans="1:29" x14ac:dyDescent="0.25">
      <c r="A31" t="s">
        <v>1172</v>
      </c>
      <c r="B31" t="s">
        <v>1173</v>
      </c>
      <c r="C31" t="s">
        <v>1061</v>
      </c>
      <c r="D31">
        <v>24</v>
      </c>
      <c r="Z31" s="17" t="s">
        <v>1174</v>
      </c>
      <c r="AA31" s="17" t="e">
        <f>INDEX(allsections[[S]:[Order]],MATCH(X31,allsections[SGUID],0),3)</f>
        <v>#N/A</v>
      </c>
      <c r="AB31" s="17" t="e">
        <f>INDEX(allsections[[S]:[Order]],MATCH(Y31,allsections[SGUID],0),3)</f>
        <v>#N/A</v>
      </c>
      <c r="AC31" t="s">
        <v>1175</v>
      </c>
    </row>
    <row r="32" spans="1:29" x14ac:dyDescent="0.25">
      <c r="A32" t="s">
        <v>1176</v>
      </c>
      <c r="B32" t="s">
        <v>1177</v>
      </c>
      <c r="C32" t="s">
        <v>1061</v>
      </c>
      <c r="D32">
        <v>2801</v>
      </c>
      <c r="Z32" s="17" t="s">
        <v>1178</v>
      </c>
      <c r="AA32" s="17" t="e">
        <f>INDEX(allsections[[S]:[Order]],MATCH(X32,allsections[SGUID],0),3)</f>
        <v>#N/A</v>
      </c>
      <c r="AB32" s="17" t="e">
        <f>INDEX(allsections[[S]:[Order]],MATCH(Y32,allsections[SGUID],0),3)</f>
        <v>#N/A</v>
      </c>
      <c r="AC32" t="s">
        <v>1179</v>
      </c>
    </row>
    <row r="33" spans="1:29" x14ac:dyDescent="0.25">
      <c r="A33" t="s">
        <v>1180</v>
      </c>
      <c r="B33" t="s">
        <v>1181</v>
      </c>
      <c r="C33" t="s">
        <v>1061</v>
      </c>
      <c r="D33">
        <v>28</v>
      </c>
      <c r="Z33" s="17" t="s">
        <v>1182</v>
      </c>
      <c r="AA33" s="17" t="e">
        <f>INDEX(allsections[[S]:[Order]],MATCH(X33,allsections[SGUID],0),3)</f>
        <v>#N/A</v>
      </c>
      <c r="AB33" s="17" t="e">
        <f>INDEX(allsections[[S]:[Order]],MATCH(Y33,allsections[SGUID],0),3)</f>
        <v>#N/A</v>
      </c>
      <c r="AC33" t="s">
        <v>1183</v>
      </c>
    </row>
    <row r="34" spans="1:29" x14ac:dyDescent="0.25">
      <c r="A34" t="s">
        <v>1184</v>
      </c>
      <c r="B34" t="s">
        <v>1185</v>
      </c>
      <c r="C34" t="s">
        <v>1061</v>
      </c>
      <c r="D34">
        <v>23</v>
      </c>
      <c r="Z34" s="17" t="s">
        <v>1186</v>
      </c>
      <c r="AA34" s="17" t="e">
        <f>INDEX(allsections[[S]:[Order]],MATCH(X34,allsections[SGUID],0),3)</f>
        <v>#N/A</v>
      </c>
      <c r="AB34" s="17" t="e">
        <f>INDEX(allsections[[S]:[Order]],MATCH(Y34,allsections[SGUID],0),3)</f>
        <v>#N/A</v>
      </c>
      <c r="AC34" t="s">
        <v>1187</v>
      </c>
    </row>
    <row r="35" spans="1:29" x14ac:dyDescent="0.25">
      <c r="A35" t="s">
        <v>1188</v>
      </c>
      <c r="B35" t="s">
        <v>1189</v>
      </c>
      <c r="C35" t="s">
        <v>1061</v>
      </c>
      <c r="D35">
        <v>6</v>
      </c>
      <c r="Z35" s="17" t="s">
        <v>1190</v>
      </c>
      <c r="AA35" s="17" t="e">
        <f>INDEX(allsections[[S]:[Order]],MATCH(X35,allsections[SGUID],0),3)</f>
        <v>#N/A</v>
      </c>
      <c r="AB35" s="17" t="e">
        <f>INDEX(allsections[[S]:[Order]],MATCH(Y35,allsections[SGUID],0),3)</f>
        <v>#N/A</v>
      </c>
      <c r="AC35" t="s">
        <v>1191</v>
      </c>
    </row>
    <row r="36" spans="1:29" x14ac:dyDescent="0.25">
      <c r="A36" t="s">
        <v>1192</v>
      </c>
      <c r="B36" t="s">
        <v>1193</v>
      </c>
      <c r="C36" t="s">
        <v>1061</v>
      </c>
      <c r="D36">
        <v>2203</v>
      </c>
      <c r="Z36" s="17" t="s">
        <v>1194</v>
      </c>
      <c r="AA36" s="17" t="e">
        <f>INDEX(allsections[[S]:[Order]],MATCH(X36,allsections[SGUID],0),3)</f>
        <v>#N/A</v>
      </c>
      <c r="AB36" s="17" t="e">
        <f>INDEX(allsections[[S]:[Order]],MATCH(Y36,allsections[SGUID],0),3)</f>
        <v>#N/A</v>
      </c>
      <c r="AC36" t="s">
        <v>1195</v>
      </c>
    </row>
    <row r="37" spans="1:29" x14ac:dyDescent="0.25">
      <c r="A37" t="s">
        <v>1196</v>
      </c>
      <c r="B37" t="s">
        <v>1197</v>
      </c>
      <c r="C37" t="s">
        <v>1061</v>
      </c>
      <c r="D37">
        <v>22</v>
      </c>
      <c r="Z37" s="17" t="s">
        <v>1198</v>
      </c>
      <c r="AA37" s="17" t="e">
        <f>INDEX(allsections[[S]:[Order]],MATCH(X37,allsections[SGUID],0),3)</f>
        <v>#N/A</v>
      </c>
      <c r="AB37" s="17" t="e">
        <f>INDEX(allsections[[S]:[Order]],MATCH(Y37,allsections[SGUID],0),3)</f>
        <v>#N/A</v>
      </c>
      <c r="AC37" t="s">
        <v>1199</v>
      </c>
    </row>
    <row r="38" spans="1:29" x14ac:dyDescent="0.25">
      <c r="A38" t="s">
        <v>1200</v>
      </c>
      <c r="B38" t="s">
        <v>1201</v>
      </c>
      <c r="C38" t="s">
        <v>1061</v>
      </c>
      <c r="D38">
        <v>2202</v>
      </c>
      <c r="Z38" s="17" t="s">
        <v>1202</v>
      </c>
      <c r="AA38" s="17" t="e">
        <f>INDEX(allsections[[S]:[Order]],MATCH(X38,allsections[SGUID],0),3)</f>
        <v>#N/A</v>
      </c>
      <c r="AB38" s="17" t="e">
        <f>INDEX(allsections[[S]:[Order]],MATCH(Y38,allsections[SGUID],0),3)</f>
        <v>#N/A</v>
      </c>
      <c r="AC38" t="s">
        <v>1203</v>
      </c>
    </row>
    <row r="39" spans="1:29" x14ac:dyDescent="0.25">
      <c r="A39" t="s">
        <v>1204</v>
      </c>
      <c r="B39" t="s">
        <v>1205</v>
      </c>
      <c r="C39" t="s">
        <v>1061</v>
      </c>
      <c r="D39">
        <v>2201</v>
      </c>
      <c r="Z39" s="17" t="s">
        <v>1206</v>
      </c>
      <c r="AA39" s="17" t="e">
        <f>INDEX(allsections[[S]:[Order]],MATCH(X39,allsections[SGUID],0),3)</f>
        <v>#N/A</v>
      </c>
      <c r="AB39" s="17" t="e">
        <f>INDEX(allsections[[S]:[Order]],MATCH(Y39,allsections[SGUID],0),3)</f>
        <v>#N/A</v>
      </c>
      <c r="AC39" t="s">
        <v>1207</v>
      </c>
    </row>
    <row r="40" spans="1:29" x14ac:dyDescent="0.25">
      <c r="A40" t="s">
        <v>1208</v>
      </c>
      <c r="B40" t="s">
        <v>1209</v>
      </c>
      <c r="C40" t="s">
        <v>1061</v>
      </c>
      <c r="D40">
        <v>18</v>
      </c>
      <c r="Z40" s="17" t="s">
        <v>1210</v>
      </c>
      <c r="AA40" s="17" t="e">
        <f>INDEX(allsections[[S]:[Order]],MATCH(X40,allsections[SGUID],0),3)</f>
        <v>#N/A</v>
      </c>
      <c r="AB40" s="17" t="e">
        <f>INDEX(allsections[[S]:[Order]],MATCH(Y40,allsections[SGUID],0),3)</f>
        <v>#N/A</v>
      </c>
      <c r="AC40" t="s">
        <v>1211</v>
      </c>
    </row>
    <row r="41" spans="1:29" x14ac:dyDescent="0.25">
      <c r="A41" t="s">
        <v>1212</v>
      </c>
      <c r="B41" t="s">
        <v>1213</v>
      </c>
      <c r="C41" t="s">
        <v>1061</v>
      </c>
      <c r="D41">
        <v>7</v>
      </c>
      <c r="Z41" s="17" t="s">
        <v>1214</v>
      </c>
      <c r="AA41" s="17" t="e">
        <f>INDEX(allsections[[S]:[Order]],MATCH(X41,allsections[SGUID],0),3)</f>
        <v>#N/A</v>
      </c>
      <c r="AB41" s="17" t="e">
        <f>INDEX(allsections[[S]:[Order]],MATCH(Y41,allsections[SGUID],0),3)</f>
        <v>#N/A</v>
      </c>
      <c r="AC41" t="s">
        <v>1215</v>
      </c>
    </row>
    <row r="42" spans="1:29" x14ac:dyDescent="0.25">
      <c r="A42" t="s">
        <v>1216</v>
      </c>
      <c r="B42" t="s">
        <v>1217</v>
      </c>
      <c r="C42" t="s">
        <v>1061</v>
      </c>
      <c r="D42">
        <v>31</v>
      </c>
      <c r="Z42" s="17" t="s">
        <v>1218</v>
      </c>
      <c r="AA42" s="17" t="e">
        <f>INDEX(allsections[[S]:[Order]],MATCH(X42,allsections[SGUID],0),3)</f>
        <v>#N/A</v>
      </c>
      <c r="AB42" s="17" t="e">
        <f>INDEX(allsections[[S]:[Order]],MATCH(Y42,allsections[SGUID],0),3)</f>
        <v>#N/A</v>
      </c>
      <c r="AC42" t="s">
        <v>1219</v>
      </c>
    </row>
    <row r="43" spans="1:29" x14ac:dyDescent="0.25">
      <c r="A43" t="s">
        <v>1220</v>
      </c>
      <c r="B43" t="s">
        <v>1221</v>
      </c>
      <c r="C43" t="s">
        <v>1061</v>
      </c>
      <c r="D43">
        <v>27</v>
      </c>
      <c r="Z43" s="17" t="s">
        <v>1222</v>
      </c>
      <c r="AA43" s="17" t="e">
        <f>INDEX(allsections[[S]:[Order]],MATCH(X43,allsections[SGUID],0),3)</f>
        <v>#N/A</v>
      </c>
      <c r="AB43" s="17" t="e">
        <f>INDEX(allsections[[S]:[Order]],MATCH(Y43,allsections[SGUID],0),3)</f>
        <v>#N/A</v>
      </c>
      <c r="AC43" t="s">
        <v>1223</v>
      </c>
    </row>
    <row r="44" spans="1:29" x14ac:dyDescent="0.25">
      <c r="A44" t="s">
        <v>1224</v>
      </c>
      <c r="B44" t="s">
        <v>1225</v>
      </c>
      <c r="C44" t="s">
        <v>1061</v>
      </c>
      <c r="D44">
        <v>2803</v>
      </c>
      <c r="Z44" s="17" t="s">
        <v>1226</v>
      </c>
      <c r="AA44" s="17" t="e">
        <f>INDEX(allsections[[S]:[Order]],MATCH(X44,allsections[SGUID],0),3)</f>
        <v>#N/A</v>
      </c>
      <c r="AB44" s="17" t="e">
        <f>INDEX(allsections[[S]:[Order]],MATCH(Y44,allsections[SGUID],0),3)</f>
        <v>#N/A</v>
      </c>
      <c r="AC44" t="s">
        <v>1227</v>
      </c>
    </row>
    <row r="45" spans="1:29" x14ac:dyDescent="0.25">
      <c r="A45" t="s">
        <v>1228</v>
      </c>
      <c r="B45" t="s">
        <v>1229</v>
      </c>
      <c r="C45" t="s">
        <v>1061</v>
      </c>
      <c r="D45">
        <v>2802</v>
      </c>
      <c r="Z45" s="17" t="s">
        <v>1230</v>
      </c>
      <c r="AA45" s="17" t="e">
        <f>INDEX(allsections[[S]:[Order]],MATCH(X45,allsections[SGUID],0),3)</f>
        <v>#N/A</v>
      </c>
      <c r="AB45" s="17" t="e">
        <f>INDEX(allsections[[S]:[Order]],MATCH(Y45,allsections[SGUID],0),3)</f>
        <v>#N/A</v>
      </c>
      <c r="AC45" t="s">
        <v>1231</v>
      </c>
    </row>
    <row r="46" spans="1:29" x14ac:dyDescent="0.25">
      <c r="A46" t="s">
        <v>1232</v>
      </c>
      <c r="B46" t="s">
        <v>1233</v>
      </c>
      <c r="C46" t="s">
        <v>1061</v>
      </c>
      <c r="D46">
        <v>2904</v>
      </c>
      <c r="Z46" s="17" t="s">
        <v>1234</v>
      </c>
      <c r="AA46" s="17" t="e">
        <f>INDEX(allsections[[S]:[Order]],MATCH(X46,allsections[SGUID],0),3)</f>
        <v>#N/A</v>
      </c>
      <c r="AB46" s="17" t="e">
        <f>INDEX(allsections[[S]:[Order]],MATCH(Y46,allsections[SGUID],0),3)</f>
        <v>#N/A</v>
      </c>
      <c r="AC46" t="s">
        <v>1235</v>
      </c>
    </row>
    <row r="47" spans="1:29" x14ac:dyDescent="0.25">
      <c r="A47" t="s">
        <v>1236</v>
      </c>
      <c r="B47" t="s">
        <v>1237</v>
      </c>
      <c r="C47" t="s">
        <v>1061</v>
      </c>
      <c r="D47">
        <v>8</v>
      </c>
      <c r="Z47" s="17" t="s">
        <v>1238</v>
      </c>
      <c r="AA47" s="17" t="e">
        <f>INDEX(allsections[[S]:[Order]],MATCH(X47,allsections[SGUID],0),3)</f>
        <v>#N/A</v>
      </c>
      <c r="AB47" s="17" t="e">
        <f>INDEX(allsections[[S]:[Order]],MATCH(Y47,allsections[SGUID],0),3)</f>
        <v>#N/A</v>
      </c>
      <c r="AC47" t="s">
        <v>1239</v>
      </c>
    </row>
    <row r="48" spans="1:29" x14ac:dyDescent="0.25">
      <c r="A48" t="s">
        <v>1240</v>
      </c>
      <c r="B48" t="s">
        <v>1241</v>
      </c>
      <c r="C48" t="s">
        <v>1061</v>
      </c>
      <c r="D48">
        <v>9</v>
      </c>
      <c r="Z48" s="17" t="s">
        <v>1242</v>
      </c>
      <c r="AA48" s="17" t="e">
        <f>INDEX(allsections[[S]:[Order]],MATCH(X48,allsections[SGUID],0),3)</f>
        <v>#N/A</v>
      </c>
      <c r="AB48" s="17" t="e">
        <f>INDEX(allsections[[S]:[Order]],MATCH(Y48,allsections[SGUID],0),3)</f>
        <v>#N/A</v>
      </c>
      <c r="AC48" t="s">
        <v>1243</v>
      </c>
    </row>
    <row r="49" spans="1:29" x14ac:dyDescent="0.25">
      <c r="A49" t="s">
        <v>1244</v>
      </c>
      <c r="B49" t="s">
        <v>1245</v>
      </c>
      <c r="C49" t="s">
        <v>1061</v>
      </c>
      <c r="D49">
        <v>19</v>
      </c>
      <c r="Z49" s="17" t="s">
        <v>1246</v>
      </c>
      <c r="AA49" s="17" t="e">
        <f>INDEX(allsections[[S]:[Order]],MATCH(X49,allsections[SGUID],0),3)</f>
        <v>#N/A</v>
      </c>
      <c r="AB49" s="17" t="e">
        <f>INDEX(allsections[[S]:[Order]],MATCH(Y49,allsections[SGUID],0),3)</f>
        <v>#N/A</v>
      </c>
      <c r="AC49" t="s">
        <v>1247</v>
      </c>
    </row>
    <row r="50" spans="1:29" x14ac:dyDescent="0.25">
      <c r="A50" t="s">
        <v>1248</v>
      </c>
      <c r="B50" t="s">
        <v>1249</v>
      </c>
      <c r="C50" t="s">
        <v>1061</v>
      </c>
      <c r="D50">
        <v>16</v>
      </c>
      <c r="Z50" s="17" t="s">
        <v>1250</v>
      </c>
      <c r="AA50" s="17" t="e">
        <f>INDEX(allsections[[S]:[Order]],MATCH(X50,allsections[SGUID],0),3)</f>
        <v>#N/A</v>
      </c>
      <c r="AB50" s="17" t="e">
        <f>INDEX(allsections[[S]:[Order]],MATCH(Y50,allsections[SGUID],0),3)</f>
        <v>#N/A</v>
      </c>
      <c r="AC50" t="s">
        <v>1251</v>
      </c>
    </row>
    <row r="51" spans="1:29" x14ac:dyDescent="0.25">
      <c r="A51" t="s">
        <v>1252</v>
      </c>
      <c r="B51" t="s">
        <v>1253</v>
      </c>
      <c r="C51" t="s">
        <v>1061</v>
      </c>
      <c r="D51">
        <v>15</v>
      </c>
      <c r="Z51" s="17" t="s">
        <v>1254</v>
      </c>
      <c r="AA51" s="17" t="e">
        <f>INDEX(allsections[[S]:[Order]],MATCH(X51,allsections[SGUID],0),3)</f>
        <v>#N/A</v>
      </c>
      <c r="AB51" s="17" t="e">
        <f>INDEX(allsections[[S]:[Order]],MATCH(Y51,allsections[SGUID],0),3)</f>
        <v>#N/A</v>
      </c>
      <c r="AC51" t="s">
        <v>1255</v>
      </c>
    </row>
    <row r="52" spans="1:29" x14ac:dyDescent="0.25">
      <c r="A52" t="s">
        <v>1256</v>
      </c>
      <c r="B52" t="s">
        <v>1257</v>
      </c>
      <c r="C52" t="s">
        <v>1061</v>
      </c>
      <c r="D52">
        <v>5</v>
      </c>
      <c r="Z52" s="17" t="s">
        <v>1258</v>
      </c>
      <c r="AA52" s="17" t="e">
        <f>INDEX(allsections[[S]:[Order]],MATCH(X52,allsections[SGUID],0),3)</f>
        <v>#N/A</v>
      </c>
      <c r="AB52" s="17" t="e">
        <f>INDEX(allsections[[S]:[Order]],MATCH(Y52,allsections[SGUID],0),3)</f>
        <v>#N/A</v>
      </c>
      <c r="AC52" t="s">
        <v>1259</v>
      </c>
    </row>
    <row r="53" spans="1:29" x14ac:dyDescent="0.25">
      <c r="A53" t="s">
        <v>1260</v>
      </c>
      <c r="B53" t="s">
        <v>1261</v>
      </c>
      <c r="C53" t="s">
        <v>1061</v>
      </c>
      <c r="D53">
        <v>14</v>
      </c>
      <c r="Z53" s="17" t="s">
        <v>1262</v>
      </c>
      <c r="AA53" s="17" t="e">
        <f>INDEX(allsections[[S]:[Order]],MATCH(X53,allsections[SGUID],0),3)</f>
        <v>#N/A</v>
      </c>
      <c r="AB53" s="17" t="e">
        <f>INDEX(allsections[[S]:[Order]],MATCH(Y53,allsections[SGUID],0),3)</f>
        <v>#N/A</v>
      </c>
      <c r="AC53" t="s">
        <v>1263</v>
      </c>
    </row>
    <row r="54" spans="1:29" x14ac:dyDescent="0.25">
      <c r="A54" t="s">
        <v>1264</v>
      </c>
      <c r="B54" t="s">
        <v>1265</v>
      </c>
      <c r="C54" t="s">
        <v>1061</v>
      </c>
      <c r="D54">
        <v>12</v>
      </c>
      <c r="Z54" s="17" t="s">
        <v>1266</v>
      </c>
      <c r="AA54" s="17" t="e">
        <f>INDEX(allsections[[S]:[Order]],MATCH(X54,allsections[SGUID],0),3)</f>
        <v>#N/A</v>
      </c>
      <c r="AB54" s="17" t="e">
        <f>INDEX(allsections[[S]:[Order]],MATCH(Y54,allsections[SGUID],0),3)</f>
        <v>#N/A</v>
      </c>
      <c r="AC54" t="s">
        <v>1267</v>
      </c>
    </row>
    <row r="55" spans="1:29" x14ac:dyDescent="0.25">
      <c r="A55" t="s">
        <v>1268</v>
      </c>
      <c r="B55" t="s">
        <v>1269</v>
      </c>
      <c r="C55" t="s">
        <v>1061</v>
      </c>
      <c r="D55">
        <v>2</v>
      </c>
      <c r="Z55" s="17" t="s">
        <v>1270</v>
      </c>
      <c r="AA55" s="17" t="e">
        <f>INDEX(allsections[[S]:[Order]],MATCH(X55,allsections[SGUID],0),3)</f>
        <v>#N/A</v>
      </c>
      <c r="AB55" s="17" t="e">
        <f>INDEX(allsections[[S]:[Order]],MATCH(Y55,allsections[SGUID],0),3)</f>
        <v>#N/A</v>
      </c>
      <c r="AC55" t="s">
        <v>1271</v>
      </c>
    </row>
    <row r="56" spans="1:29" x14ac:dyDescent="0.25">
      <c r="A56" t="s">
        <v>1272</v>
      </c>
      <c r="B56" t="s">
        <v>1273</v>
      </c>
      <c r="C56" t="s">
        <v>1061</v>
      </c>
      <c r="D56">
        <v>1</v>
      </c>
      <c r="Z56" s="17" t="s">
        <v>1274</v>
      </c>
      <c r="AA56" s="17" t="e">
        <f>INDEX(allsections[[S]:[Order]],MATCH(X56,allsections[SGUID],0),3)</f>
        <v>#N/A</v>
      </c>
      <c r="AB56" s="17" t="e">
        <f>INDEX(allsections[[S]:[Order]],MATCH(Y56,allsections[SGUID],0),3)</f>
        <v>#N/A</v>
      </c>
      <c r="AC56" t="s">
        <v>1275</v>
      </c>
    </row>
    <row r="57" spans="1:29" x14ac:dyDescent="0.25">
      <c r="A57" t="s">
        <v>1276</v>
      </c>
      <c r="B57" t="s">
        <v>1277</v>
      </c>
      <c r="C57" t="s">
        <v>1061</v>
      </c>
      <c r="D57">
        <v>11</v>
      </c>
      <c r="Z57" s="17" t="s">
        <v>1278</v>
      </c>
      <c r="AA57" s="17" t="e">
        <f>INDEX(allsections[[S]:[Order]],MATCH(X57,allsections[SGUID],0),3)</f>
        <v>#N/A</v>
      </c>
      <c r="AB57" s="17" t="e">
        <f>INDEX(allsections[[S]:[Order]],MATCH(Y57,allsections[SGUID],0),3)</f>
        <v>#N/A</v>
      </c>
      <c r="AC57" t="s">
        <v>1279</v>
      </c>
    </row>
    <row r="58" spans="1:29" x14ac:dyDescent="0.25">
      <c r="A58" t="s">
        <v>1280</v>
      </c>
      <c r="B58" t="s">
        <v>1281</v>
      </c>
      <c r="C58" t="s">
        <v>1061</v>
      </c>
      <c r="D58">
        <v>10</v>
      </c>
      <c r="Z58" s="17" t="s">
        <v>1282</v>
      </c>
      <c r="AA58" s="17" t="e">
        <f>INDEX(allsections[[S]:[Order]],MATCH(X58,allsections[SGUID],0),3)</f>
        <v>#N/A</v>
      </c>
      <c r="AB58" s="17" t="e">
        <f>INDEX(allsections[[S]:[Order]],MATCH(Y58,allsections[SGUID],0),3)</f>
        <v>#N/A</v>
      </c>
      <c r="AC58" t="s">
        <v>1283</v>
      </c>
    </row>
    <row r="59" spans="1:29" x14ac:dyDescent="0.25">
      <c r="A59" t="s">
        <v>1284</v>
      </c>
      <c r="B59" t="s">
        <v>1285</v>
      </c>
      <c r="C59" t="s">
        <v>1061</v>
      </c>
      <c r="D59">
        <v>3207</v>
      </c>
      <c r="Z59" s="17" t="s">
        <v>1286</v>
      </c>
      <c r="AA59" s="17" t="e">
        <f>INDEX(allsections[[S]:[Order]],MATCH(X59,allsections[SGUID],0),3)</f>
        <v>#N/A</v>
      </c>
      <c r="AB59" s="17" t="e">
        <f>INDEX(allsections[[S]:[Order]],MATCH(Y59,allsections[SGUID],0),3)</f>
        <v>#N/A</v>
      </c>
      <c r="AC59" t="s">
        <v>1287</v>
      </c>
    </row>
    <row r="60" spans="1:29" x14ac:dyDescent="0.25">
      <c r="A60" t="s">
        <v>1288</v>
      </c>
      <c r="B60" t="s">
        <v>1289</v>
      </c>
      <c r="C60" t="s">
        <v>1061</v>
      </c>
      <c r="D60">
        <v>3001</v>
      </c>
      <c r="Z60" s="17" t="s">
        <v>1290</v>
      </c>
      <c r="AA60" s="17" t="e">
        <f>INDEX(allsections[[S]:[Order]],MATCH(X60,allsections[SGUID],0),3)</f>
        <v>#N/A</v>
      </c>
      <c r="AB60" s="17" t="e">
        <f>INDEX(allsections[[S]:[Order]],MATCH(Y60,allsections[SGUID],0),3)</f>
        <v>#N/A</v>
      </c>
      <c r="AC60" t="s">
        <v>1291</v>
      </c>
    </row>
    <row r="61" spans="1:29" x14ac:dyDescent="0.25">
      <c r="A61" t="s">
        <v>1292</v>
      </c>
      <c r="B61" t="s">
        <v>1293</v>
      </c>
      <c r="C61" t="s">
        <v>1061</v>
      </c>
      <c r="D61">
        <v>30</v>
      </c>
      <c r="Z61" s="17" t="s">
        <v>1294</v>
      </c>
      <c r="AA61" s="17" t="e">
        <f>INDEX(allsections[[S]:[Order]],MATCH(X61,allsections[SGUID],0),3)</f>
        <v>#N/A</v>
      </c>
      <c r="AB61" s="17" t="e">
        <f>INDEX(allsections[[S]:[Order]],MATCH(Y61,allsections[SGUID],0),3)</f>
        <v>#N/A</v>
      </c>
      <c r="AC61" t="s">
        <v>1295</v>
      </c>
    </row>
    <row r="62" spans="1:29" x14ac:dyDescent="0.25">
      <c r="A62" t="s">
        <v>1296</v>
      </c>
      <c r="B62" t="s">
        <v>1297</v>
      </c>
      <c r="C62" t="s">
        <v>1061</v>
      </c>
      <c r="D62">
        <v>3004</v>
      </c>
      <c r="Z62" s="17" t="s">
        <v>1298</v>
      </c>
      <c r="AA62" s="17" t="e">
        <f>INDEX(allsections[[S]:[Order]],MATCH(X62,allsections[SGUID],0),3)</f>
        <v>#N/A</v>
      </c>
      <c r="AB62" s="17" t="e">
        <f>INDEX(allsections[[S]:[Order]],MATCH(Y62,allsections[SGUID],0),3)</f>
        <v>#N/A</v>
      </c>
      <c r="AC62" t="s">
        <v>1299</v>
      </c>
    </row>
    <row r="63" spans="1:29" x14ac:dyDescent="0.25">
      <c r="A63" t="s">
        <v>1300</v>
      </c>
      <c r="B63" t="s">
        <v>1301</v>
      </c>
      <c r="C63" t="s">
        <v>1061</v>
      </c>
      <c r="D63">
        <v>3005</v>
      </c>
      <c r="Z63" s="17" t="s">
        <v>1302</v>
      </c>
      <c r="AA63" s="17" t="e">
        <f>INDEX(allsections[[S]:[Order]],MATCH(X63,allsections[SGUID],0),3)</f>
        <v>#N/A</v>
      </c>
      <c r="AB63" s="17" t="e">
        <f>INDEX(allsections[[S]:[Order]],MATCH(Y63,allsections[SGUID],0),3)</f>
        <v>#N/A</v>
      </c>
      <c r="AC63" t="s">
        <v>1303</v>
      </c>
    </row>
    <row r="64" spans="1:29" x14ac:dyDescent="0.25">
      <c r="A64" t="s">
        <v>1304</v>
      </c>
      <c r="B64" t="s">
        <v>1305</v>
      </c>
      <c r="C64" t="s">
        <v>1061</v>
      </c>
      <c r="D64">
        <v>3006</v>
      </c>
      <c r="Z64" s="17" t="s">
        <v>1306</v>
      </c>
      <c r="AA64" s="17" t="e">
        <f>INDEX(allsections[[S]:[Order]],MATCH(X64,allsections[SGUID],0),3)</f>
        <v>#N/A</v>
      </c>
      <c r="AB64" s="17" t="e">
        <f>INDEX(allsections[[S]:[Order]],MATCH(Y64,allsections[SGUID],0),3)</f>
        <v>#N/A</v>
      </c>
      <c r="AC64" t="s">
        <v>1307</v>
      </c>
    </row>
    <row r="65" spans="1:29" x14ac:dyDescent="0.25">
      <c r="A65" t="s">
        <v>1308</v>
      </c>
      <c r="B65" t="s">
        <v>1309</v>
      </c>
      <c r="C65" t="s">
        <v>1061</v>
      </c>
      <c r="D65">
        <v>3002</v>
      </c>
      <c r="Z65" s="17" t="s">
        <v>1310</v>
      </c>
      <c r="AA65" s="17" t="e">
        <f>INDEX(allsections[[S]:[Order]],MATCH(X65,allsections[SGUID],0),3)</f>
        <v>#N/A</v>
      </c>
      <c r="AB65" s="17" t="e">
        <f>INDEX(allsections[[S]:[Order]],MATCH(Y65,allsections[SGUID],0),3)</f>
        <v>#N/A</v>
      </c>
      <c r="AC65" t="s">
        <v>1311</v>
      </c>
    </row>
    <row r="66" spans="1:29" x14ac:dyDescent="0.25">
      <c r="A66" t="s">
        <v>1312</v>
      </c>
      <c r="B66" t="s">
        <v>1313</v>
      </c>
      <c r="C66" t="s">
        <v>1061</v>
      </c>
      <c r="D66">
        <v>3003</v>
      </c>
      <c r="Z66" s="17" t="s">
        <v>1314</v>
      </c>
      <c r="AA66" s="17" t="e">
        <f>INDEX(allsections[[S]:[Order]],MATCH(X66,allsections[SGUID],0),3)</f>
        <v>#N/A</v>
      </c>
      <c r="AB66" s="17" t="e">
        <f>INDEX(allsections[[S]:[Order]],MATCH(Y66,allsections[SGUID],0),3)</f>
        <v>#N/A</v>
      </c>
      <c r="AC66" t="s">
        <v>1315</v>
      </c>
    </row>
    <row r="67" spans="1:29" x14ac:dyDescent="0.25">
      <c r="A67" t="s">
        <v>1316</v>
      </c>
      <c r="B67" t="s">
        <v>1317</v>
      </c>
      <c r="C67" t="s">
        <v>1061</v>
      </c>
      <c r="D67">
        <v>3305</v>
      </c>
      <c r="Z67" s="17" t="s">
        <v>1318</v>
      </c>
      <c r="AA67" s="17" t="e">
        <f>INDEX(allsections[[S]:[Order]],MATCH(X67,allsections[SGUID],0),3)</f>
        <v>#N/A</v>
      </c>
      <c r="AB67" s="17" t="e">
        <f>INDEX(allsections[[S]:[Order]],MATCH(Y67,allsections[SGUID],0),3)</f>
        <v>#N/A</v>
      </c>
      <c r="AC67" t="s">
        <v>1319</v>
      </c>
    </row>
    <row r="68" spans="1:29" x14ac:dyDescent="0.25">
      <c r="A68" t="s">
        <v>1320</v>
      </c>
      <c r="B68" t="s">
        <v>1321</v>
      </c>
      <c r="C68" t="s">
        <v>1061</v>
      </c>
      <c r="D68">
        <v>33</v>
      </c>
      <c r="Z68" s="17" t="s">
        <v>1322</v>
      </c>
      <c r="AA68" s="17" t="e">
        <f>INDEX(allsections[[S]:[Order]],MATCH(X68,allsections[SGUID],0),3)</f>
        <v>#N/A</v>
      </c>
      <c r="AB68" s="17" t="e">
        <f>INDEX(allsections[[S]:[Order]],MATCH(Y68,allsections[SGUID],0),3)</f>
        <v>#N/A</v>
      </c>
      <c r="AC68" t="s">
        <v>1323</v>
      </c>
    </row>
    <row r="69" spans="1:29" x14ac:dyDescent="0.25">
      <c r="A69" t="s">
        <v>1324</v>
      </c>
      <c r="B69" t="s">
        <v>1325</v>
      </c>
      <c r="C69" t="s">
        <v>1061</v>
      </c>
      <c r="D69">
        <v>3301</v>
      </c>
      <c r="Z69" s="17" t="s">
        <v>1326</v>
      </c>
      <c r="AA69" s="17" t="e">
        <f>INDEX(allsections[[S]:[Order]],MATCH(X69,allsections[SGUID],0),3)</f>
        <v>#N/A</v>
      </c>
      <c r="AB69" s="17" t="e">
        <f>INDEX(allsections[[S]:[Order]],MATCH(Y69,allsections[SGUID],0),3)</f>
        <v>#N/A</v>
      </c>
      <c r="AC69" t="s">
        <v>1327</v>
      </c>
    </row>
    <row r="70" spans="1:29" x14ac:dyDescent="0.25">
      <c r="A70" t="s">
        <v>1328</v>
      </c>
      <c r="B70" t="s">
        <v>1329</v>
      </c>
      <c r="C70" t="s">
        <v>1061</v>
      </c>
      <c r="D70">
        <v>3304</v>
      </c>
      <c r="Z70" s="17" t="s">
        <v>1330</v>
      </c>
      <c r="AA70" s="17" t="e">
        <f>INDEX(allsections[[S]:[Order]],MATCH(X70,allsections[SGUID],0),3)</f>
        <v>#N/A</v>
      </c>
      <c r="AB70" s="17" t="e">
        <f>INDEX(allsections[[S]:[Order]],MATCH(Y70,allsections[SGUID],0),3)</f>
        <v>#N/A</v>
      </c>
      <c r="AC70" t="s">
        <v>1331</v>
      </c>
    </row>
    <row r="71" spans="1:29" x14ac:dyDescent="0.25">
      <c r="A71" t="s">
        <v>1332</v>
      </c>
      <c r="B71" t="s">
        <v>1333</v>
      </c>
      <c r="C71" t="s">
        <v>1061</v>
      </c>
      <c r="D71">
        <v>3307</v>
      </c>
      <c r="Z71" s="17" t="s">
        <v>1334</v>
      </c>
      <c r="AA71" s="17" t="e">
        <f>INDEX(allsections[[S]:[Order]],MATCH(X71,allsections[SGUID],0),3)</f>
        <v>#N/A</v>
      </c>
      <c r="AB71" s="17" t="e">
        <f>INDEX(allsections[[S]:[Order]],MATCH(Y71,allsections[SGUID],0),3)</f>
        <v>#N/A</v>
      </c>
      <c r="AC71" t="s">
        <v>1335</v>
      </c>
    </row>
    <row r="72" spans="1:29" x14ac:dyDescent="0.25">
      <c r="A72" t="s">
        <v>1336</v>
      </c>
      <c r="B72" t="s">
        <v>1337</v>
      </c>
      <c r="C72" t="s">
        <v>1061</v>
      </c>
      <c r="D72">
        <v>3306</v>
      </c>
      <c r="Z72" s="17" t="s">
        <v>1338</v>
      </c>
      <c r="AA72" s="17" t="e">
        <f>INDEX(allsections[[S]:[Order]],MATCH(X72,allsections[SGUID],0),3)</f>
        <v>#N/A</v>
      </c>
      <c r="AB72" s="17" t="e">
        <f>INDEX(allsections[[S]:[Order]],MATCH(Y72,allsections[SGUID],0),3)</f>
        <v>#N/A</v>
      </c>
      <c r="AC72" t="s">
        <v>1339</v>
      </c>
    </row>
    <row r="73" spans="1:29" x14ac:dyDescent="0.25">
      <c r="A73" t="s">
        <v>1340</v>
      </c>
      <c r="B73" t="s">
        <v>1341</v>
      </c>
      <c r="C73" t="s">
        <v>1061</v>
      </c>
      <c r="D73">
        <v>3302</v>
      </c>
      <c r="Z73" s="17" t="s">
        <v>1342</v>
      </c>
      <c r="AA73" s="17" t="e">
        <f>INDEX(allsections[[S]:[Order]],MATCH(X73,allsections[SGUID],0),3)</f>
        <v>#N/A</v>
      </c>
      <c r="AB73" s="17" t="e">
        <f>INDEX(allsections[[S]:[Order]],MATCH(Y73,allsections[SGUID],0),3)</f>
        <v>#N/A</v>
      </c>
      <c r="AC73" t="s">
        <v>1343</v>
      </c>
    </row>
    <row r="74" spans="1:29" x14ac:dyDescent="0.25">
      <c r="A74" t="s">
        <v>1344</v>
      </c>
      <c r="B74" t="s">
        <v>1345</v>
      </c>
      <c r="C74" t="s">
        <v>1061</v>
      </c>
      <c r="D74">
        <v>3303</v>
      </c>
      <c r="Z74" s="17" t="s">
        <v>1346</v>
      </c>
      <c r="AA74" s="17" t="e">
        <f>INDEX(allsections[[S]:[Order]],MATCH(X74,allsections[SGUID],0),3)</f>
        <v>#N/A</v>
      </c>
      <c r="AB74" s="17" t="e">
        <f>INDEX(allsections[[S]:[Order]],MATCH(Y74,allsections[SGUID],0),3)</f>
        <v>#N/A</v>
      </c>
      <c r="AC74" t="s">
        <v>1347</v>
      </c>
    </row>
    <row r="75" spans="1:29" x14ac:dyDescent="0.25">
      <c r="A75" t="s">
        <v>98</v>
      </c>
      <c r="B75" t="s">
        <v>1348</v>
      </c>
      <c r="C75" t="s">
        <v>1061</v>
      </c>
      <c r="D75">
        <v>205</v>
      </c>
      <c r="Z75" s="17" t="s">
        <v>1349</v>
      </c>
      <c r="AA75" s="17" t="e">
        <f>INDEX(allsections[[S]:[Order]],MATCH(X75,allsections[SGUID],0),3)</f>
        <v>#N/A</v>
      </c>
      <c r="AB75" s="17" t="e">
        <f>INDEX(allsections[[S]:[Order]],MATCH(Y75,allsections[SGUID],0),3)</f>
        <v>#N/A</v>
      </c>
      <c r="AC75" t="s">
        <v>1350</v>
      </c>
    </row>
    <row r="76" spans="1:29" x14ac:dyDescent="0.25">
      <c r="A76" t="s">
        <v>97</v>
      </c>
      <c r="B76" t="s">
        <v>1351</v>
      </c>
      <c r="C76" t="s">
        <v>1061</v>
      </c>
      <c r="D76">
        <v>2</v>
      </c>
      <c r="Z76" s="17" t="s">
        <v>1352</v>
      </c>
      <c r="AA76" s="17" t="e">
        <f>INDEX(allsections[[S]:[Order]],MATCH(X76,allsections[SGUID],0),3)</f>
        <v>#N/A</v>
      </c>
      <c r="AB76" s="17" t="e">
        <f>INDEX(allsections[[S]:[Order]],MATCH(Y76,allsections[SGUID],0),3)</f>
        <v>#N/A</v>
      </c>
      <c r="AC76" t="s">
        <v>1353</v>
      </c>
    </row>
    <row r="77" spans="1:29" x14ac:dyDescent="0.25">
      <c r="A77" t="s">
        <v>84</v>
      </c>
      <c r="B77" t="s">
        <v>1354</v>
      </c>
      <c r="C77" t="s">
        <v>1061</v>
      </c>
      <c r="D77">
        <v>301</v>
      </c>
      <c r="Z77" s="17" t="s">
        <v>1355</v>
      </c>
      <c r="AA77" s="17" t="e">
        <f>INDEX(allsections[[S]:[Order]],MATCH(X77,allsections[SGUID],0),3)</f>
        <v>#N/A</v>
      </c>
      <c r="AB77" s="17" t="e">
        <f>INDEX(allsections[[S]:[Order]],MATCH(Y77,allsections[SGUID],0),3)</f>
        <v>#N/A</v>
      </c>
      <c r="AC77" t="s">
        <v>1356</v>
      </c>
    </row>
    <row r="78" spans="1:29" x14ac:dyDescent="0.25">
      <c r="A78" t="s">
        <v>83</v>
      </c>
      <c r="B78" t="s">
        <v>1357</v>
      </c>
      <c r="C78" t="s">
        <v>1061</v>
      </c>
      <c r="D78">
        <v>3</v>
      </c>
      <c r="Z78" s="17" t="s">
        <v>1358</v>
      </c>
      <c r="AA78" s="17" t="e">
        <f>INDEX(allsections[[S]:[Order]],MATCH(X78,allsections[SGUID],0),3)</f>
        <v>#N/A</v>
      </c>
      <c r="AB78" s="17" t="e">
        <f>INDEX(allsections[[S]:[Order]],MATCH(Y78,allsections[SGUID],0),3)</f>
        <v>#N/A</v>
      </c>
      <c r="AC78" t="s">
        <v>1359</v>
      </c>
    </row>
    <row r="79" spans="1:29" x14ac:dyDescent="0.25">
      <c r="A79" t="s">
        <v>60</v>
      </c>
      <c r="B79" t="s">
        <v>1360</v>
      </c>
      <c r="C79" t="s">
        <v>1061</v>
      </c>
      <c r="D79">
        <v>9</v>
      </c>
      <c r="Z79" s="17" t="s">
        <v>1361</v>
      </c>
      <c r="AA79" s="17" t="e">
        <f>INDEX(allsections[[S]:[Order]],MATCH(X79,allsections[SGUID],0),3)</f>
        <v>#N/A</v>
      </c>
      <c r="AB79" s="17" t="e">
        <f>INDEX(allsections[[S]:[Order]],MATCH(Y79,allsections[SGUID],0),3)</f>
        <v>#N/A</v>
      </c>
      <c r="AC79" t="s">
        <v>1362</v>
      </c>
    </row>
    <row r="80" spans="1:29" x14ac:dyDescent="0.25">
      <c r="A80" t="s">
        <v>889</v>
      </c>
      <c r="B80" t="s">
        <v>1363</v>
      </c>
      <c r="C80" t="s">
        <v>1061</v>
      </c>
      <c r="D80">
        <v>802</v>
      </c>
      <c r="Z80" s="17" t="s">
        <v>1364</v>
      </c>
      <c r="AA80" s="17" t="e">
        <f>INDEX(allsections[[S]:[Order]],MATCH(X80,allsections[SGUID],0),3)</f>
        <v>#N/A</v>
      </c>
      <c r="AB80" s="17" t="e">
        <f>INDEX(allsections[[S]:[Order]],MATCH(Y80,allsections[SGUID],0),3)</f>
        <v>#N/A</v>
      </c>
      <c r="AC80" t="s">
        <v>1365</v>
      </c>
    </row>
    <row r="81" spans="1:29" x14ac:dyDescent="0.25">
      <c r="A81" t="s">
        <v>888</v>
      </c>
      <c r="B81" t="s">
        <v>1366</v>
      </c>
      <c r="C81" t="s">
        <v>1061</v>
      </c>
      <c r="D81">
        <v>8</v>
      </c>
      <c r="Z81" s="17" t="s">
        <v>1367</v>
      </c>
      <c r="AA81" s="17" t="e">
        <f>INDEX(allsections[[S]:[Order]],MATCH(X81,allsections[SGUID],0),3)</f>
        <v>#N/A</v>
      </c>
      <c r="AB81" s="17" t="e">
        <f>INDEX(allsections[[S]:[Order]],MATCH(Y81,allsections[SGUID],0),3)</f>
        <v>#N/A</v>
      </c>
      <c r="AC81" t="s">
        <v>1368</v>
      </c>
    </row>
    <row r="82" spans="1:29" x14ac:dyDescent="0.25">
      <c r="A82" t="s">
        <v>897</v>
      </c>
      <c r="B82" t="s">
        <v>1369</v>
      </c>
      <c r="C82" t="s">
        <v>1061</v>
      </c>
      <c r="D82">
        <v>1201</v>
      </c>
      <c r="Z82" s="17" t="s">
        <v>1370</v>
      </c>
      <c r="AA82" s="17" t="e">
        <f>INDEX(allsections[[S]:[Order]],MATCH(X82,allsections[SGUID],0),3)</f>
        <v>#N/A</v>
      </c>
      <c r="AB82" s="17" t="e">
        <f>INDEX(allsections[[S]:[Order]],MATCH(Y82,allsections[SGUID],0),3)</f>
        <v>#N/A</v>
      </c>
      <c r="AC82" t="s">
        <v>1371</v>
      </c>
    </row>
    <row r="83" spans="1:29" x14ac:dyDescent="0.25">
      <c r="A83" t="s">
        <v>896</v>
      </c>
      <c r="B83" t="s">
        <v>1372</v>
      </c>
      <c r="C83" t="s">
        <v>1373</v>
      </c>
      <c r="D83">
        <v>12</v>
      </c>
      <c r="Z83" s="17" t="s">
        <v>1374</v>
      </c>
      <c r="AA83" s="17" t="e">
        <f>INDEX(allsections[[S]:[Order]],MATCH(X83,allsections[SGUID],0),3)</f>
        <v>#N/A</v>
      </c>
      <c r="AB83" s="17" t="e">
        <f>INDEX(allsections[[S]:[Order]],MATCH(Y83,allsections[SGUID],0),3)</f>
        <v>#N/A</v>
      </c>
      <c r="AC83" t="s">
        <v>1375</v>
      </c>
    </row>
    <row r="84" spans="1:29" x14ac:dyDescent="0.25">
      <c r="A84" t="s">
        <v>713</v>
      </c>
      <c r="B84" t="s">
        <v>1376</v>
      </c>
      <c r="C84" t="s">
        <v>1061</v>
      </c>
      <c r="D84">
        <v>707</v>
      </c>
      <c r="Z84" s="17" t="s">
        <v>1377</v>
      </c>
      <c r="AA84" s="17" t="e">
        <f>INDEX(allsections[[S]:[Order]],MATCH(X84,allsections[SGUID],0),3)</f>
        <v>#N/A</v>
      </c>
      <c r="AB84" s="17" t="e">
        <f>INDEX(allsections[[S]:[Order]],MATCH(Y84,allsections[SGUID],0),3)</f>
        <v>#N/A</v>
      </c>
      <c r="AC84" t="s">
        <v>1378</v>
      </c>
    </row>
    <row r="85" spans="1:29" x14ac:dyDescent="0.25">
      <c r="A85" t="s">
        <v>135</v>
      </c>
      <c r="B85" t="s">
        <v>1379</v>
      </c>
      <c r="C85" t="s">
        <v>1061</v>
      </c>
      <c r="D85">
        <v>7</v>
      </c>
      <c r="Z85" s="17" t="s">
        <v>1380</v>
      </c>
      <c r="AA85" s="17" t="e">
        <f>INDEX(allsections[[S]:[Order]],MATCH(X85,allsections[SGUID],0),3)</f>
        <v>#N/A</v>
      </c>
      <c r="AB85" s="17" t="e">
        <f>INDEX(allsections[[S]:[Order]],MATCH(Y85,allsections[SGUID],0),3)</f>
        <v>#N/A</v>
      </c>
      <c r="AC85" t="s">
        <v>1381</v>
      </c>
    </row>
    <row r="86" spans="1:29" x14ac:dyDescent="0.25">
      <c r="A86" t="s">
        <v>149</v>
      </c>
      <c r="B86" t="s">
        <v>1382</v>
      </c>
      <c r="C86" t="s">
        <v>1061</v>
      </c>
      <c r="D86">
        <v>703</v>
      </c>
      <c r="Z86" s="17" t="s">
        <v>1383</v>
      </c>
      <c r="AA86" s="17" t="e">
        <f>INDEX(allsections[[S]:[Order]],MATCH(X86,allsections[SGUID],0),3)</f>
        <v>#N/A</v>
      </c>
      <c r="AB86" s="17" t="e">
        <f>INDEX(allsections[[S]:[Order]],MATCH(Y86,allsections[SGUID],0),3)</f>
        <v>#N/A</v>
      </c>
      <c r="AC86" t="s">
        <v>1384</v>
      </c>
    </row>
    <row r="87" spans="1:29" x14ac:dyDescent="0.25">
      <c r="A87" t="s">
        <v>136</v>
      </c>
      <c r="B87" t="s">
        <v>1385</v>
      </c>
      <c r="C87" t="s">
        <v>1061</v>
      </c>
      <c r="D87">
        <v>706</v>
      </c>
      <c r="Z87" s="17" t="s">
        <v>1386</v>
      </c>
      <c r="AA87" s="17" t="e">
        <f>INDEX(allsections[[S]:[Order]],MATCH(X87,allsections[SGUID],0),3)</f>
        <v>#N/A</v>
      </c>
      <c r="AB87" s="17" t="e">
        <f>INDEX(allsections[[S]:[Order]],MATCH(Y87,allsections[SGUID],0),3)</f>
        <v>#N/A</v>
      </c>
      <c r="AC87" t="s">
        <v>1387</v>
      </c>
    </row>
    <row r="88" spans="1:29" x14ac:dyDescent="0.25">
      <c r="A88" t="s">
        <v>204</v>
      </c>
      <c r="B88" t="s">
        <v>1388</v>
      </c>
      <c r="C88" t="s">
        <v>1061</v>
      </c>
      <c r="D88">
        <v>704</v>
      </c>
      <c r="Z88" s="17" t="s">
        <v>1389</v>
      </c>
      <c r="AA88" s="17" t="e">
        <f>INDEX(allsections[[S]:[Order]],MATCH(X88,allsections[SGUID],0),3)</f>
        <v>#N/A</v>
      </c>
      <c r="AB88" s="17" t="e">
        <f>INDEX(allsections[[S]:[Order]],MATCH(Y88,allsections[SGUID],0),3)</f>
        <v>#N/A</v>
      </c>
      <c r="AC88" t="s">
        <v>1390</v>
      </c>
    </row>
    <row r="89" spans="1:29" x14ac:dyDescent="0.25">
      <c r="A89" t="s">
        <v>732</v>
      </c>
      <c r="B89" t="s">
        <v>1391</v>
      </c>
      <c r="C89" t="s">
        <v>1061</v>
      </c>
      <c r="D89">
        <v>104</v>
      </c>
      <c r="Z89" s="17" t="s">
        <v>1392</v>
      </c>
      <c r="AA89" s="17" t="e">
        <f>INDEX(allsections[[S]:[Order]],MATCH(X89,allsections[SGUID],0),3)</f>
        <v>#N/A</v>
      </c>
      <c r="AB89" s="17" t="e">
        <f>INDEX(allsections[[S]:[Order]],MATCH(Y89,allsections[SGUID],0),3)</f>
        <v>#N/A</v>
      </c>
      <c r="AC89" t="s">
        <v>1393</v>
      </c>
    </row>
    <row r="90" spans="1:29" x14ac:dyDescent="0.25">
      <c r="A90" t="s">
        <v>69</v>
      </c>
      <c r="B90" t="s">
        <v>1394</v>
      </c>
      <c r="C90" t="s">
        <v>1061</v>
      </c>
      <c r="D90">
        <v>1</v>
      </c>
      <c r="Z90" s="17" t="s">
        <v>1395</v>
      </c>
      <c r="AA90" s="17" t="e">
        <f>INDEX(allsections[[S]:[Order]],MATCH(X90,allsections[SGUID],0),3)</f>
        <v>#N/A</v>
      </c>
      <c r="AB90" s="17" t="e">
        <f>INDEX(allsections[[S]:[Order]],MATCH(Y90,allsections[SGUID],0),3)</f>
        <v>#N/A</v>
      </c>
      <c r="AC90" t="s">
        <v>1396</v>
      </c>
    </row>
    <row r="91" spans="1:29" x14ac:dyDescent="0.25">
      <c r="A91" t="s">
        <v>769</v>
      </c>
      <c r="B91" t="s">
        <v>1397</v>
      </c>
      <c r="C91" t="s">
        <v>1061</v>
      </c>
      <c r="D91">
        <v>708</v>
      </c>
      <c r="Z91" s="17" t="s">
        <v>1398</v>
      </c>
      <c r="AA91" s="17" t="e">
        <f>INDEX(allsections[[S]:[Order]],MATCH(X91,allsections[SGUID],0),3)</f>
        <v>#N/A</v>
      </c>
      <c r="AB91" s="17" t="e">
        <f>INDEX(allsections[[S]:[Order]],MATCH(Y91,allsections[SGUID],0),3)</f>
        <v>#N/A</v>
      </c>
      <c r="AC91" t="s">
        <v>1399</v>
      </c>
    </row>
    <row r="92" spans="1:29" x14ac:dyDescent="0.25">
      <c r="A92" t="s">
        <v>776</v>
      </c>
      <c r="B92" t="s">
        <v>1400</v>
      </c>
      <c r="C92" t="s">
        <v>1061</v>
      </c>
      <c r="D92">
        <v>702</v>
      </c>
      <c r="Z92" s="17" t="s">
        <v>1401</v>
      </c>
      <c r="AA92" s="17" t="e">
        <f>INDEX(allsections[[S]:[Order]],MATCH(X92,allsections[SGUID],0),3)</f>
        <v>#N/A</v>
      </c>
      <c r="AB92" s="17" t="e">
        <f>INDEX(allsections[[S]:[Order]],MATCH(Y92,allsections[SGUID],0),3)</f>
        <v>#N/A</v>
      </c>
      <c r="AC92" t="s">
        <v>1402</v>
      </c>
    </row>
    <row r="93" spans="1:29" x14ac:dyDescent="0.25">
      <c r="A93" t="s">
        <v>699</v>
      </c>
      <c r="B93" t="s">
        <v>1403</v>
      </c>
      <c r="C93" t="s">
        <v>1061</v>
      </c>
      <c r="D93">
        <v>701</v>
      </c>
      <c r="Z93" s="17" t="s">
        <v>1404</v>
      </c>
      <c r="AA93" s="17" t="e">
        <f>INDEX(allsections[[S]:[Order]],MATCH(X93,allsections[SGUID],0),3)</f>
        <v>#N/A</v>
      </c>
      <c r="AB93" s="17" t="e">
        <f>INDEX(allsections[[S]:[Order]],MATCH(Y93,allsections[SGUID],0),3)</f>
        <v>#N/A</v>
      </c>
      <c r="AC93" t="s">
        <v>1405</v>
      </c>
    </row>
    <row r="94" spans="1:29" x14ac:dyDescent="0.25">
      <c r="A94" t="s">
        <v>706</v>
      </c>
      <c r="B94" t="s">
        <v>1406</v>
      </c>
      <c r="C94" t="s">
        <v>1061</v>
      </c>
      <c r="D94">
        <v>407</v>
      </c>
      <c r="Z94" s="17" t="s">
        <v>1407</v>
      </c>
      <c r="AA94" s="17" t="e">
        <f>INDEX(allsections[[S]:[Order]],MATCH(X94,allsections[SGUID],0),3)</f>
        <v>#N/A</v>
      </c>
      <c r="AB94" s="17" t="e">
        <f>INDEX(allsections[[S]:[Order]],MATCH(Y94,allsections[SGUID],0),3)</f>
        <v>#N/A</v>
      </c>
      <c r="AC94" t="s">
        <v>1408</v>
      </c>
    </row>
    <row r="95" spans="1:29" x14ac:dyDescent="0.25">
      <c r="A95" t="s">
        <v>51</v>
      </c>
      <c r="B95" t="s">
        <v>1409</v>
      </c>
      <c r="C95" t="s">
        <v>1061</v>
      </c>
      <c r="D95">
        <v>4</v>
      </c>
      <c r="Z95" s="17" t="s">
        <v>1410</v>
      </c>
      <c r="AA95" s="17" t="e">
        <f>INDEX(allsections[[S]:[Order]],MATCH(X95,allsections[SGUID],0),3)</f>
        <v>#N/A</v>
      </c>
      <c r="AB95" s="17" t="e">
        <f>INDEX(allsections[[S]:[Order]],MATCH(Y95,allsections[SGUID],0),3)</f>
        <v>#N/A</v>
      </c>
      <c r="AC95" t="s">
        <v>1411</v>
      </c>
    </row>
    <row r="96" spans="1:29" x14ac:dyDescent="0.25">
      <c r="A96" t="s">
        <v>837</v>
      </c>
      <c r="B96" t="s">
        <v>1412</v>
      </c>
      <c r="C96" t="s">
        <v>1061</v>
      </c>
      <c r="D96">
        <v>406</v>
      </c>
      <c r="Z96" s="17" t="s">
        <v>1413</v>
      </c>
      <c r="AA96" s="17" t="e">
        <f>INDEX(allsections[[S]:[Order]],MATCH(X96,allsections[SGUID],0),3)</f>
        <v>#N/A</v>
      </c>
      <c r="AB96" s="17" t="e">
        <f>INDEX(allsections[[S]:[Order]],MATCH(Y96,allsections[SGUID],0),3)</f>
        <v>#N/A</v>
      </c>
      <c r="AC96" t="s">
        <v>1414</v>
      </c>
    </row>
    <row r="97" spans="1:29" x14ac:dyDescent="0.25">
      <c r="A97" t="s">
        <v>223</v>
      </c>
      <c r="B97" t="s">
        <v>1415</v>
      </c>
      <c r="C97" t="s">
        <v>1061</v>
      </c>
      <c r="D97">
        <v>405</v>
      </c>
      <c r="Z97" s="17" t="s">
        <v>1416</v>
      </c>
      <c r="AA97" s="17" t="e">
        <f>INDEX(allsections[[S]:[Order]],MATCH(X97,allsections[SGUID],0),3)</f>
        <v>#N/A</v>
      </c>
      <c r="AB97" s="17" t="e">
        <f>INDEX(allsections[[S]:[Order]],MATCH(Y97,allsections[SGUID],0),3)</f>
        <v>#N/A</v>
      </c>
      <c r="AC97" t="s">
        <v>1417</v>
      </c>
    </row>
    <row r="98" spans="1:29" x14ac:dyDescent="0.25">
      <c r="A98" t="s">
        <v>862</v>
      </c>
      <c r="B98" t="s">
        <v>1418</v>
      </c>
      <c r="C98" t="s">
        <v>1061</v>
      </c>
      <c r="D98">
        <v>304</v>
      </c>
      <c r="Z98" s="17" t="s">
        <v>1419</v>
      </c>
      <c r="AA98" s="17" t="e">
        <f>INDEX(allsections[[S]:[Order]],MATCH(X98,allsections[SGUID],0),3)</f>
        <v>#N/A</v>
      </c>
      <c r="AB98" s="17" t="e">
        <f>INDEX(allsections[[S]:[Order]],MATCH(Y98,allsections[SGUID],0),3)</f>
        <v>#N/A</v>
      </c>
      <c r="AC98" t="s">
        <v>1420</v>
      </c>
    </row>
    <row r="99" spans="1:29" x14ac:dyDescent="0.25">
      <c r="A99" t="s">
        <v>869</v>
      </c>
      <c r="B99" t="s">
        <v>1421</v>
      </c>
      <c r="C99" t="s">
        <v>1061</v>
      </c>
      <c r="D99">
        <v>302</v>
      </c>
      <c r="Z99" s="17" t="s">
        <v>1422</v>
      </c>
      <c r="AA99" s="17" t="e">
        <f>INDEX(allsections[[S]:[Order]],MATCH(X99,allsections[SGUID],0),3)</f>
        <v>#N/A</v>
      </c>
      <c r="AB99" s="17" t="e">
        <f>INDEX(allsections[[S]:[Order]],MATCH(Y99,allsections[SGUID],0),3)</f>
        <v>#N/A</v>
      </c>
      <c r="AC99" t="s">
        <v>1423</v>
      </c>
    </row>
    <row r="100" spans="1:29" x14ac:dyDescent="0.25">
      <c r="A100" t="s">
        <v>156</v>
      </c>
      <c r="B100" t="s">
        <v>1424</v>
      </c>
      <c r="C100" t="s">
        <v>1061</v>
      </c>
      <c r="D100">
        <v>709</v>
      </c>
      <c r="Z100" s="17" t="s">
        <v>1425</v>
      </c>
      <c r="AA100" s="17" t="e">
        <f>INDEX(allsections[[S]:[Order]],MATCH(X100,allsections[SGUID],0),3)</f>
        <v>#N/A</v>
      </c>
      <c r="AB100" s="17" t="e">
        <f>INDEX(allsections[[S]:[Order]],MATCH(Y100,allsections[SGUID],0),3)</f>
        <v>#N/A</v>
      </c>
      <c r="AC100" t="s">
        <v>1426</v>
      </c>
    </row>
    <row r="101" spans="1:29" x14ac:dyDescent="0.25">
      <c r="A101" t="s">
        <v>176</v>
      </c>
      <c r="B101" t="s">
        <v>1427</v>
      </c>
      <c r="C101" t="s">
        <v>1061</v>
      </c>
      <c r="D101">
        <v>13</v>
      </c>
      <c r="Z101" s="17" t="s">
        <v>1428</v>
      </c>
      <c r="AA101" s="17" t="e">
        <f>INDEX(allsections[[S]:[Order]],MATCH(X101,allsections[SGUID],0),3)</f>
        <v>#N/A</v>
      </c>
      <c r="AB101" s="17" t="e">
        <f>INDEX(allsections[[S]:[Order]],MATCH(Y101,allsections[SGUID],0),3)</f>
        <v>#N/A</v>
      </c>
      <c r="AC101" t="s">
        <v>1429</v>
      </c>
    </row>
    <row r="102" spans="1:29" ht="60" x14ac:dyDescent="0.25">
      <c r="A102" t="s">
        <v>183</v>
      </c>
      <c r="B102" s="19" t="s">
        <v>1430</v>
      </c>
      <c r="C102" t="s">
        <v>1061</v>
      </c>
      <c r="D102">
        <v>10</v>
      </c>
      <c r="Z102" s="17" t="s">
        <v>1431</v>
      </c>
      <c r="AA102" s="17" t="e">
        <f>INDEX(allsections[[S]:[Order]],MATCH(X102,allsections[SGUID],0),3)</f>
        <v>#N/A</v>
      </c>
      <c r="AB102" s="17" t="e">
        <f>INDEX(allsections[[S]:[Order]],MATCH(Y102,allsections[SGUID],0),3)</f>
        <v>#N/A</v>
      </c>
      <c r="AC102" t="s">
        <v>1432</v>
      </c>
    </row>
    <row r="103" spans="1:29" ht="45" x14ac:dyDescent="0.25">
      <c r="A103" t="s">
        <v>594</v>
      </c>
      <c r="B103" s="19" t="s">
        <v>1433</v>
      </c>
      <c r="C103" t="s">
        <v>1061</v>
      </c>
      <c r="D103">
        <v>201</v>
      </c>
      <c r="Z103" s="17" t="s">
        <v>1434</v>
      </c>
      <c r="AA103" s="17" t="e">
        <f>INDEX(allsections[[S]:[Order]],MATCH(X103,allsections[SGUID],0),3)</f>
        <v>#N/A</v>
      </c>
      <c r="AB103" s="17" t="e">
        <f>INDEX(allsections[[S]:[Order]],MATCH(Y103,allsections[SGUID],0),3)</f>
        <v>#N/A</v>
      </c>
      <c r="AC103" t="s">
        <v>1435</v>
      </c>
    </row>
    <row r="104" spans="1:29" ht="75" x14ac:dyDescent="0.25">
      <c r="A104" t="s">
        <v>197</v>
      </c>
      <c r="B104" s="19" t="s">
        <v>1436</v>
      </c>
      <c r="C104" t="s">
        <v>1437</v>
      </c>
      <c r="D104">
        <v>401</v>
      </c>
      <c r="Z104" s="17" t="s">
        <v>1438</v>
      </c>
      <c r="AA104" s="17" t="e">
        <f>INDEX(allsections[[S]:[Order]],MATCH(X104,allsections[SGUID],0),3)</f>
        <v>#N/A</v>
      </c>
      <c r="AB104" s="17" t="e">
        <f>INDEX(allsections[[S]:[Order]],MATCH(Y104,allsections[SGUID],0),3)</f>
        <v>#N/A</v>
      </c>
      <c r="AC104" t="s">
        <v>1439</v>
      </c>
    </row>
    <row r="105" spans="1:29" ht="75" x14ac:dyDescent="0.25">
      <c r="A105" t="s">
        <v>190</v>
      </c>
      <c r="B105" s="19" t="s">
        <v>1440</v>
      </c>
      <c r="C105" t="s">
        <v>1061</v>
      </c>
      <c r="D105">
        <v>11</v>
      </c>
      <c r="Z105" s="17" t="s">
        <v>1441</v>
      </c>
      <c r="AA105" s="17" t="e">
        <f>INDEX(allsections[[S]:[Order]],MATCH(X105,allsections[SGUID],0),3)</f>
        <v>#N/A</v>
      </c>
      <c r="AB105" s="17" t="e">
        <f>INDEX(allsections[[S]:[Order]],MATCH(Y105,allsections[SGUID],0),3)</f>
        <v>#N/A</v>
      </c>
      <c r="AC105" t="s">
        <v>1442</v>
      </c>
    </row>
    <row r="106" spans="1:29" ht="60" x14ac:dyDescent="0.25">
      <c r="A106" t="s">
        <v>569</v>
      </c>
      <c r="B106" s="19" t="s">
        <v>1443</v>
      </c>
      <c r="C106" t="s">
        <v>1061</v>
      </c>
      <c r="D106">
        <v>404</v>
      </c>
      <c r="Z106" s="17" t="s">
        <v>1444</v>
      </c>
      <c r="AA106" s="17" t="e">
        <f>INDEX(allsections[[S]:[Order]],MATCH(X106,allsections[SGUID],0),3)</f>
        <v>#N/A</v>
      </c>
      <c r="AB106" s="17" t="e">
        <f>INDEX(allsections[[S]:[Order]],MATCH(Y106,allsections[SGUID],0),3)</f>
        <v>#N/A</v>
      </c>
      <c r="AC106" t="s">
        <v>1445</v>
      </c>
    </row>
    <row r="107" spans="1:29" ht="60" x14ac:dyDescent="0.25">
      <c r="A107" t="s">
        <v>230</v>
      </c>
      <c r="B107" s="19" t="s">
        <v>1446</v>
      </c>
      <c r="C107" t="s">
        <v>1447</v>
      </c>
      <c r="D107">
        <v>202</v>
      </c>
      <c r="Z107" s="17" t="s">
        <v>1448</v>
      </c>
      <c r="AA107" s="17" t="e">
        <f>INDEX(allsections[[S]:[Order]],MATCH(X107,allsections[SGUID],0),3)</f>
        <v>#N/A</v>
      </c>
      <c r="AB107" s="17" t="e">
        <f>INDEX(allsections[[S]:[Order]],MATCH(Y107,allsections[SGUID],0),3)</f>
        <v>#N/A</v>
      </c>
      <c r="AC107" t="s">
        <v>1449</v>
      </c>
    </row>
    <row r="108" spans="1:29" ht="60" x14ac:dyDescent="0.25">
      <c r="A108" t="s">
        <v>655</v>
      </c>
      <c r="B108" s="19" t="s">
        <v>1450</v>
      </c>
      <c r="C108" t="s">
        <v>1061</v>
      </c>
      <c r="D108">
        <v>204</v>
      </c>
      <c r="Z108" s="17" t="s">
        <v>1451</v>
      </c>
      <c r="AA108" s="17" t="e">
        <f>INDEX(allsections[[S]:[Order]],MATCH(X108,allsections[SGUID],0),3)</f>
        <v>#N/A</v>
      </c>
      <c r="AB108" s="17" t="e">
        <f>INDEX(allsections[[S]:[Order]],MATCH(Y108,allsections[SGUID],0),3)</f>
        <v>#N/A</v>
      </c>
      <c r="AC108" t="s">
        <v>1452</v>
      </c>
    </row>
    <row r="109" spans="1:29" ht="105" x14ac:dyDescent="0.25">
      <c r="A109" t="s">
        <v>169</v>
      </c>
      <c r="B109" s="19" t="s">
        <v>1453</v>
      </c>
      <c r="C109" t="s">
        <v>1061</v>
      </c>
      <c r="D109">
        <v>705</v>
      </c>
      <c r="Z109" s="17" t="s">
        <v>1454</v>
      </c>
      <c r="AA109" s="17" t="e">
        <f>INDEX(allsections[[S]:[Order]],MATCH(X109,allsections[SGUID],0),3)</f>
        <v>#N/A</v>
      </c>
      <c r="AB109" s="17" t="e">
        <f>INDEX(allsections[[S]:[Order]],MATCH(Y109,allsections[SGUID],0),3)</f>
        <v>#N/A</v>
      </c>
      <c r="AC109" t="s">
        <v>1455</v>
      </c>
    </row>
    <row r="110" spans="1:29" ht="60" x14ac:dyDescent="0.25">
      <c r="A110" t="s">
        <v>686</v>
      </c>
      <c r="B110" s="19" t="s">
        <v>1456</v>
      </c>
      <c r="C110" t="s">
        <v>1061</v>
      </c>
      <c r="D110">
        <v>102</v>
      </c>
      <c r="Z110" s="17" t="s">
        <v>1457</v>
      </c>
      <c r="AA110" s="17" t="e">
        <f>INDEX(allsections[[S]:[Order]],MATCH(X110,allsections[SGUID],0),3)</f>
        <v>#N/A</v>
      </c>
      <c r="AB110" s="17" t="e">
        <f>INDEX(allsections[[S]:[Order]],MATCH(Y110,allsections[SGUID],0),3)</f>
        <v>#N/A</v>
      </c>
      <c r="AC110" t="s">
        <v>1458</v>
      </c>
    </row>
    <row r="111" spans="1:29" ht="105" x14ac:dyDescent="0.25">
      <c r="A111" t="s">
        <v>960</v>
      </c>
      <c r="B111" s="19" t="s">
        <v>1459</v>
      </c>
      <c r="C111" t="s">
        <v>1061</v>
      </c>
      <c r="D111">
        <v>1203</v>
      </c>
      <c r="Z111" s="17" t="s">
        <v>1460</v>
      </c>
      <c r="AA111" s="17" t="e">
        <f>INDEX(allsections[[S]:[Order]],MATCH(X111,allsections[SGUID],0),3)</f>
        <v>#N/A</v>
      </c>
      <c r="AB111" s="17" t="e">
        <f>INDEX(allsections[[S]:[Order]],MATCH(Y111,allsections[SGUID],0),3)</f>
        <v>#N/A</v>
      </c>
      <c r="AC111" t="s">
        <v>1461</v>
      </c>
    </row>
    <row r="112" spans="1:29" ht="75" x14ac:dyDescent="0.25">
      <c r="A112" t="s">
        <v>910</v>
      </c>
      <c r="B112" s="19" t="s">
        <v>1462</v>
      </c>
      <c r="C112" t="s">
        <v>1061</v>
      </c>
      <c r="D112">
        <v>1202</v>
      </c>
      <c r="Z112" s="17" t="s">
        <v>1463</v>
      </c>
      <c r="AA112" s="17" t="e">
        <f>INDEX(allsections[[S]:[Order]],MATCH(X112,allsections[SGUID],0),3)</f>
        <v>#N/A</v>
      </c>
      <c r="AB112" s="17" t="e">
        <f>INDEX(allsections[[S]:[Order]],MATCH(Y112,allsections[SGUID],0),3)</f>
        <v>#N/A</v>
      </c>
      <c r="AC112" t="s">
        <v>1464</v>
      </c>
    </row>
    <row r="113" spans="1:29" ht="60" x14ac:dyDescent="0.25">
      <c r="A113" t="s">
        <v>52</v>
      </c>
      <c r="B113" s="19" t="s">
        <v>1465</v>
      </c>
      <c r="C113" t="s">
        <v>1061</v>
      </c>
      <c r="D113">
        <v>402</v>
      </c>
      <c r="Z113" s="17" t="s">
        <v>1466</v>
      </c>
      <c r="AA113" s="17" t="e">
        <f>INDEX(allsections[[S]:[Order]],MATCH(X113,allsections[SGUID],0),3)</f>
        <v>#N/A</v>
      </c>
      <c r="AB113" s="17" t="e">
        <f>INDEX(allsections[[S]:[Order]],MATCH(Y113,allsections[SGUID],0),3)</f>
        <v>#N/A</v>
      </c>
      <c r="AC113" t="s">
        <v>1467</v>
      </c>
    </row>
    <row r="114" spans="1:29" ht="30" x14ac:dyDescent="0.25">
      <c r="A114" t="s">
        <v>244</v>
      </c>
      <c r="B114" s="19" t="s">
        <v>1468</v>
      </c>
      <c r="C114" t="s">
        <v>1061</v>
      </c>
      <c r="D114">
        <v>403</v>
      </c>
      <c r="Z114" s="17" t="s">
        <v>1469</v>
      </c>
      <c r="AA114" s="17" t="e">
        <f>INDEX(allsections[[S]:[Order]],MATCH(X114,allsections[SGUID],0),3)</f>
        <v>#N/A</v>
      </c>
      <c r="AB114" s="17" t="e">
        <f>INDEX(allsections[[S]:[Order]],MATCH(Y114,allsections[SGUID],0),3)</f>
        <v>#N/A</v>
      </c>
      <c r="AC114" t="s">
        <v>1470</v>
      </c>
    </row>
    <row r="115" spans="1:29" ht="90" x14ac:dyDescent="0.25">
      <c r="A115" t="s">
        <v>237</v>
      </c>
      <c r="B115" s="19" t="s">
        <v>1471</v>
      </c>
      <c r="C115" t="s">
        <v>1061</v>
      </c>
      <c r="D115">
        <v>303</v>
      </c>
      <c r="Z115" s="17" t="s">
        <v>1472</v>
      </c>
      <c r="AA115" s="17" t="e">
        <f>INDEX(allsections[[S]:[Order]],MATCH(X115,allsections[SGUID],0),3)</f>
        <v>#N/A</v>
      </c>
      <c r="AB115" s="17" t="e">
        <f>INDEX(allsections[[S]:[Order]],MATCH(Y115,allsections[SGUID],0),3)</f>
        <v>#N/A</v>
      </c>
      <c r="AC115" t="s">
        <v>1473</v>
      </c>
    </row>
    <row r="116" spans="1:29" ht="60" x14ac:dyDescent="0.25">
      <c r="A116" t="s">
        <v>251</v>
      </c>
      <c r="B116" s="19" t="s">
        <v>1474</v>
      </c>
      <c r="C116" t="s">
        <v>1061</v>
      </c>
      <c r="D116">
        <v>6</v>
      </c>
      <c r="Z116" s="17" t="s">
        <v>1475</v>
      </c>
      <c r="AA116" s="17" t="e">
        <f>INDEX(allsections[[S]:[Order]],MATCH(X116,allsections[SGUID],0),3)</f>
        <v>#N/A</v>
      </c>
      <c r="AB116" s="17" t="e">
        <f>INDEX(allsections[[S]:[Order]],MATCH(Y116,allsections[SGUID],0),3)</f>
        <v>#N/A</v>
      </c>
      <c r="AC116" t="s">
        <v>1476</v>
      </c>
    </row>
    <row r="117" spans="1:29" ht="45" x14ac:dyDescent="0.25">
      <c r="A117" t="s">
        <v>418</v>
      </c>
      <c r="B117" s="19" t="s">
        <v>1477</v>
      </c>
      <c r="C117" t="s">
        <v>1061</v>
      </c>
      <c r="D117">
        <v>203</v>
      </c>
      <c r="Z117" s="17" t="s">
        <v>1478</v>
      </c>
      <c r="AA117" s="17" t="e">
        <f>INDEX(allsections[[S]:[Order]],MATCH(X117,allsections[SGUID],0),3)</f>
        <v>#N/A</v>
      </c>
      <c r="AB117" s="17" t="e">
        <f>INDEX(allsections[[S]:[Order]],MATCH(Y117,allsections[SGUID],0),3)</f>
        <v>#N/A</v>
      </c>
      <c r="AC117" t="s">
        <v>1479</v>
      </c>
    </row>
    <row r="118" spans="1:29" ht="45" x14ac:dyDescent="0.25">
      <c r="A118" t="s">
        <v>391</v>
      </c>
      <c r="B118" s="19" t="s">
        <v>1480</v>
      </c>
      <c r="C118" t="s">
        <v>1061</v>
      </c>
      <c r="D118">
        <v>108</v>
      </c>
      <c r="Z118" s="17" t="s">
        <v>1481</v>
      </c>
      <c r="AA118" s="17" t="e">
        <f>INDEX(allsections[[S]:[Order]],MATCH(X118,allsections[SGUID],0),3)</f>
        <v>#N/A</v>
      </c>
      <c r="AB118" s="17" t="e">
        <f>INDEX(allsections[[S]:[Order]],MATCH(Y118,allsections[SGUID],0),3)</f>
        <v>#N/A</v>
      </c>
      <c r="AC118" t="s">
        <v>1482</v>
      </c>
    </row>
    <row r="119" spans="1:29" ht="60" x14ac:dyDescent="0.25">
      <c r="A119" t="s">
        <v>283</v>
      </c>
      <c r="B119" s="19" t="s">
        <v>1483</v>
      </c>
      <c r="C119" t="s">
        <v>1061</v>
      </c>
      <c r="D119">
        <v>103</v>
      </c>
      <c r="Z119" s="17" t="s">
        <v>1484</v>
      </c>
      <c r="AA119" s="17" t="e">
        <f>INDEX(allsections[[S]:[Order]],MATCH(X119,allsections[SGUID],0),3)</f>
        <v>#N/A</v>
      </c>
      <c r="AB119" s="17" t="e">
        <f>INDEX(allsections[[S]:[Order]],MATCH(Y119,allsections[SGUID],0),3)</f>
        <v>#N/A</v>
      </c>
      <c r="AC119" t="s">
        <v>1485</v>
      </c>
    </row>
    <row r="120" spans="1:29" ht="45" x14ac:dyDescent="0.25">
      <c r="A120" t="s">
        <v>70</v>
      </c>
      <c r="B120" s="19" t="s">
        <v>1486</v>
      </c>
      <c r="C120" t="s">
        <v>1061</v>
      </c>
      <c r="D120">
        <v>101</v>
      </c>
      <c r="Z120" s="17" t="s">
        <v>1487</v>
      </c>
      <c r="AA120" s="17" t="e">
        <f>INDEX(allsections[[S]:[Order]],MATCH(X120,allsections[SGUID],0),3)</f>
        <v>#N/A</v>
      </c>
      <c r="AB120" s="17" t="e">
        <f>INDEX(allsections[[S]:[Order]],MATCH(Y120,allsections[SGUID],0),3)</f>
        <v>#N/A</v>
      </c>
      <c r="AC120" t="s">
        <v>1488</v>
      </c>
    </row>
    <row r="121" spans="1:29" ht="75" x14ac:dyDescent="0.25">
      <c r="A121" t="s">
        <v>398</v>
      </c>
      <c r="B121" s="19" t="s">
        <v>1489</v>
      </c>
      <c r="C121" t="s">
        <v>1061</v>
      </c>
      <c r="D121">
        <v>107</v>
      </c>
      <c r="Z121" s="17" t="s">
        <v>1490</v>
      </c>
      <c r="AA121" s="17" t="e">
        <f>INDEX(allsections[[S]:[Order]],MATCH(X121,allsections[SGUID],0),3)</f>
        <v>#N/A</v>
      </c>
      <c r="AB121" s="17" t="e">
        <f>INDEX(allsections[[S]:[Order]],MATCH(Y121,allsections[SGUID],0),3)</f>
        <v>#N/A</v>
      </c>
      <c r="AC121" t="s">
        <v>1491</v>
      </c>
    </row>
    <row r="122" spans="1:29" ht="60" x14ac:dyDescent="0.25">
      <c r="A122" t="s">
        <v>276</v>
      </c>
      <c r="B122" s="19" t="s">
        <v>1492</v>
      </c>
      <c r="C122" t="s">
        <v>1061</v>
      </c>
      <c r="D122">
        <v>105</v>
      </c>
      <c r="Z122" s="17" t="s">
        <v>1493</v>
      </c>
      <c r="AA122" s="17" t="e">
        <f>INDEX(allsections[[S]:[Order]],MATCH(X122,allsections[SGUID],0),3)</f>
        <v>#N/A</v>
      </c>
      <c r="AB122" s="17" t="e">
        <f>INDEX(allsections[[S]:[Order]],MATCH(Y122,allsections[SGUID],0),3)</f>
        <v>#N/A</v>
      </c>
      <c r="AC122" t="s">
        <v>1494</v>
      </c>
    </row>
    <row r="123" spans="1:29" ht="90" x14ac:dyDescent="0.25">
      <c r="A123" t="s">
        <v>923</v>
      </c>
      <c r="B123" s="19" t="s">
        <v>1495</v>
      </c>
      <c r="C123" t="s">
        <v>1061</v>
      </c>
      <c r="D123">
        <v>801</v>
      </c>
      <c r="Z123" s="17" t="s">
        <v>1496</v>
      </c>
      <c r="AA123" s="17" t="e">
        <f>INDEX(allsections[[S]:[Order]],MATCH(X123,allsections[SGUID],0),3)</f>
        <v>#N/A</v>
      </c>
      <c r="AB123" s="17" t="e">
        <f>INDEX(allsections[[S]:[Order]],MATCH(Y123,allsections[SGUID],0),3)</f>
        <v>#N/A</v>
      </c>
      <c r="AC123" t="s">
        <v>1497</v>
      </c>
    </row>
    <row r="124" spans="1:29" ht="45" x14ac:dyDescent="0.25">
      <c r="A124" t="s">
        <v>335</v>
      </c>
      <c r="B124" s="19" t="s">
        <v>1498</v>
      </c>
      <c r="C124" t="s">
        <v>1061</v>
      </c>
      <c r="D124">
        <v>504</v>
      </c>
      <c r="Z124" s="17" t="s">
        <v>1499</v>
      </c>
      <c r="AA124" s="17" t="e">
        <f>INDEX(allsections[[S]:[Order]],MATCH(X124,allsections[SGUID],0),3)</f>
        <v>#N/A</v>
      </c>
      <c r="AB124" s="17" t="e">
        <f>INDEX(allsections[[S]:[Order]],MATCH(Y124,allsections[SGUID],0),3)</f>
        <v>#N/A</v>
      </c>
      <c r="AC124" t="s">
        <v>1500</v>
      </c>
    </row>
    <row r="125" spans="1:29" ht="45" x14ac:dyDescent="0.25">
      <c r="A125" t="s">
        <v>296</v>
      </c>
      <c r="B125" s="19" t="s">
        <v>1501</v>
      </c>
      <c r="C125" t="s">
        <v>1061</v>
      </c>
      <c r="D125">
        <v>5</v>
      </c>
      <c r="Z125" s="17" t="s">
        <v>1502</v>
      </c>
      <c r="AA125" s="17" t="e">
        <f>INDEX(allsections[[S]:[Order]],MATCH(X125,allsections[SGUID],0),3)</f>
        <v>#N/A</v>
      </c>
      <c r="AB125" s="17" t="e">
        <f>INDEX(allsections[[S]:[Order]],MATCH(Y125,allsections[SGUID],0),3)</f>
        <v>#N/A</v>
      </c>
      <c r="AC125" t="s">
        <v>1503</v>
      </c>
    </row>
    <row r="126" spans="1:29" ht="120" x14ac:dyDescent="0.25">
      <c r="A126" t="s">
        <v>297</v>
      </c>
      <c r="B126" s="19" t="s">
        <v>1504</v>
      </c>
      <c r="C126" t="s">
        <v>1061</v>
      </c>
      <c r="D126">
        <v>502</v>
      </c>
      <c r="Z126" s="17" t="s">
        <v>1505</v>
      </c>
      <c r="AA126" s="17" t="e">
        <f>INDEX(allsections[[S]:[Order]],MATCH(X126,allsections[SGUID],0),3)</f>
        <v>#N/A</v>
      </c>
      <c r="AB126" s="17" t="e">
        <f>INDEX(allsections[[S]:[Order]],MATCH(Y126,allsections[SGUID],0),3)</f>
        <v>#N/A</v>
      </c>
      <c r="AC126" t="s">
        <v>1506</v>
      </c>
    </row>
    <row r="127" spans="1:29" ht="75" x14ac:dyDescent="0.25">
      <c r="A127" t="s">
        <v>310</v>
      </c>
      <c r="B127" s="19" t="s">
        <v>1507</v>
      </c>
      <c r="C127" t="s">
        <v>1061</v>
      </c>
      <c r="D127">
        <v>503</v>
      </c>
      <c r="Z127" s="17" t="s">
        <v>1508</v>
      </c>
      <c r="AA127" s="17" t="e">
        <f>INDEX(allsections[[S]:[Order]],MATCH(X127,allsections[SGUID],0),3)</f>
        <v>#N/A</v>
      </c>
      <c r="AB127" s="17" t="e">
        <f>INDEX(allsections[[S]:[Order]],MATCH(Y127,allsections[SGUID],0),3)</f>
        <v>#N/A</v>
      </c>
      <c r="AC127" t="s">
        <v>1509</v>
      </c>
    </row>
    <row r="128" spans="1:29" ht="60" x14ac:dyDescent="0.25">
      <c r="A128" t="s">
        <v>411</v>
      </c>
      <c r="B128" s="19" t="s">
        <v>1510</v>
      </c>
      <c r="C128" t="s">
        <v>1061</v>
      </c>
      <c r="D128">
        <v>501</v>
      </c>
      <c r="Z128" s="17" t="s">
        <v>1511</v>
      </c>
      <c r="AA128" s="17" t="e">
        <f>INDEX(allsections[[S]:[Order]],MATCH(X128,allsections[SGUID],0),3)</f>
        <v>#N/A</v>
      </c>
      <c r="AB128" s="17" t="e">
        <f>INDEX(allsections[[S]:[Order]],MATCH(Y128,allsections[SGUID],0),3)</f>
        <v>#N/A</v>
      </c>
      <c r="AC128" t="s">
        <v>1512</v>
      </c>
    </row>
    <row r="129" spans="1:29" ht="45" x14ac:dyDescent="0.25">
      <c r="A129" t="s">
        <v>384</v>
      </c>
      <c r="B129" s="19" t="s">
        <v>1513</v>
      </c>
      <c r="C129" t="s">
        <v>1061</v>
      </c>
      <c r="D129">
        <v>106</v>
      </c>
      <c r="Z129" s="17" t="s">
        <v>1514</v>
      </c>
      <c r="AA129" s="17" t="e">
        <f>INDEX(allsections[[S]:[Order]],MATCH(X129,allsections[SGUID],0),3)</f>
        <v>#N/A</v>
      </c>
      <c r="AB129" s="17" t="e">
        <f>INDEX(allsections[[S]:[Order]],MATCH(Y129,allsections[SGUID],0),3)</f>
        <v>#N/A</v>
      </c>
      <c r="AC129" t="s">
        <v>1515</v>
      </c>
    </row>
    <row r="130" spans="1:29" ht="90" x14ac:dyDescent="0.25">
      <c r="A130" t="s">
        <v>1516</v>
      </c>
      <c r="B130" s="19" t="s">
        <v>1517</v>
      </c>
      <c r="C130" t="s">
        <v>1061</v>
      </c>
      <c r="D130">
        <v>23</v>
      </c>
      <c r="Z130" s="17" t="s">
        <v>1518</v>
      </c>
      <c r="AA130" s="17" t="e">
        <f>INDEX(allsections[[S]:[Order]],MATCH(X130,allsections[SGUID],0),3)</f>
        <v>#N/A</v>
      </c>
      <c r="AB130" s="17" t="e">
        <f>INDEX(allsections[[S]:[Order]],MATCH(Y130,allsections[SGUID],0),3)</f>
        <v>#N/A</v>
      </c>
      <c r="AC130" t="s">
        <v>1519</v>
      </c>
    </row>
    <row r="131" spans="1:29" ht="60" x14ac:dyDescent="0.25">
      <c r="A131" t="s">
        <v>1520</v>
      </c>
      <c r="B131" s="19" t="s">
        <v>1521</v>
      </c>
      <c r="C131" t="s">
        <v>1522</v>
      </c>
      <c r="D131">
        <v>2008</v>
      </c>
      <c r="Z131" s="17" t="s">
        <v>1523</v>
      </c>
      <c r="AA131" s="17" t="e">
        <f>INDEX(allsections[[S]:[Order]],MATCH(X131,allsections[SGUID],0),3)</f>
        <v>#N/A</v>
      </c>
      <c r="AB131" s="17" t="e">
        <f>INDEX(allsections[[S]:[Order]],MATCH(Y131,allsections[SGUID],0),3)</f>
        <v>#N/A</v>
      </c>
      <c r="AC131" t="s">
        <v>1524</v>
      </c>
    </row>
    <row r="132" spans="1:29" ht="270" x14ac:dyDescent="0.25">
      <c r="A132" t="s">
        <v>1525</v>
      </c>
      <c r="B132" s="19" t="s">
        <v>1526</v>
      </c>
      <c r="C132" t="s">
        <v>1527</v>
      </c>
      <c r="D132">
        <v>20</v>
      </c>
      <c r="Z132" s="17" t="s">
        <v>1528</v>
      </c>
      <c r="AA132" s="17" t="e">
        <f>INDEX(allsections[[S]:[Order]],MATCH(X132,allsections[SGUID],0),3)</f>
        <v>#N/A</v>
      </c>
      <c r="AB132" s="17" t="e">
        <f>INDEX(allsections[[S]:[Order]],MATCH(Y132,allsections[SGUID],0),3)</f>
        <v>#N/A</v>
      </c>
      <c r="AC132" t="s">
        <v>1529</v>
      </c>
    </row>
    <row r="133" spans="1:29" ht="105" x14ac:dyDescent="0.25">
      <c r="A133" t="s">
        <v>1530</v>
      </c>
      <c r="B133" s="19" t="s">
        <v>1531</v>
      </c>
      <c r="C133" t="s">
        <v>1532</v>
      </c>
      <c r="D133">
        <v>604</v>
      </c>
      <c r="Z133" s="17" t="s">
        <v>1533</v>
      </c>
      <c r="AA133" s="17" t="e">
        <f>INDEX(allsections[[S]:[Order]],MATCH(X133,allsections[SGUID],0),3)</f>
        <v>#N/A</v>
      </c>
      <c r="AB133" s="17" t="e">
        <f>INDEX(allsections[[S]:[Order]],MATCH(Y133,allsections[SGUID],0),3)</f>
        <v>#N/A</v>
      </c>
      <c r="AC133" t="s">
        <v>1534</v>
      </c>
    </row>
    <row r="134" spans="1:29" ht="135" x14ac:dyDescent="0.25">
      <c r="A134" t="s">
        <v>1535</v>
      </c>
      <c r="B134" s="19" t="s">
        <v>1536</v>
      </c>
      <c r="C134" t="s">
        <v>1061</v>
      </c>
      <c r="D134">
        <v>6</v>
      </c>
      <c r="Z134" s="17" t="s">
        <v>1537</v>
      </c>
      <c r="AA134" s="17" t="e">
        <f>INDEX(allsections[[S]:[Order]],MATCH(X134,allsections[SGUID],0),3)</f>
        <v>#N/A</v>
      </c>
      <c r="AB134" s="17" t="e">
        <f>INDEX(allsections[[S]:[Order]],MATCH(Y134,allsections[SGUID],0),3)</f>
        <v>#N/A</v>
      </c>
      <c r="AC134" t="s">
        <v>1538</v>
      </c>
    </row>
    <row r="135" spans="1:29" ht="105" x14ac:dyDescent="0.25">
      <c r="A135" t="s">
        <v>1539</v>
      </c>
      <c r="B135" s="19" t="s">
        <v>1540</v>
      </c>
      <c r="C135" t="s">
        <v>1061</v>
      </c>
      <c r="D135">
        <v>401</v>
      </c>
      <c r="Z135" s="17" t="s">
        <v>1541</v>
      </c>
      <c r="AA135" s="17" t="e">
        <f>INDEX(allsections[[S]:[Order]],MATCH(X135,allsections[SGUID],0),3)</f>
        <v>#N/A</v>
      </c>
      <c r="AB135" s="17" t="e">
        <f>INDEX(allsections[[S]:[Order]],MATCH(Y135,allsections[SGUID],0),3)</f>
        <v>#N/A</v>
      </c>
      <c r="AC135" t="s">
        <v>1542</v>
      </c>
    </row>
    <row r="136" spans="1:29" ht="180" x14ac:dyDescent="0.25">
      <c r="A136" t="s">
        <v>1543</v>
      </c>
      <c r="B136" s="19" t="s">
        <v>1544</v>
      </c>
      <c r="C136" t="s">
        <v>1061</v>
      </c>
      <c r="D136">
        <v>4</v>
      </c>
      <c r="Z136" s="17" t="s">
        <v>1545</v>
      </c>
      <c r="AA136" s="17" t="e">
        <f>INDEX(allsections[[S]:[Order]],MATCH(X136,allsections[SGUID],0),3)</f>
        <v>#N/A</v>
      </c>
      <c r="AB136" s="17" t="e">
        <f>INDEX(allsections[[S]:[Order]],MATCH(Y136,allsections[SGUID],0),3)</f>
        <v>#N/A</v>
      </c>
      <c r="AC136" t="s">
        <v>1546</v>
      </c>
    </row>
    <row r="137" spans="1:29" ht="105" x14ac:dyDescent="0.25">
      <c r="A137" t="s">
        <v>1547</v>
      </c>
      <c r="B137" s="19" t="s">
        <v>1548</v>
      </c>
      <c r="C137" t="s">
        <v>1061</v>
      </c>
      <c r="D137">
        <v>402</v>
      </c>
      <c r="Z137" s="17" t="s">
        <v>1549</v>
      </c>
      <c r="AA137" s="17" t="e">
        <f>INDEX(allsections[[S]:[Order]],MATCH(X137,allsections[SGUID],0),3)</f>
        <v>#N/A</v>
      </c>
      <c r="AB137" s="17" t="e">
        <f>INDEX(allsections[[S]:[Order]],MATCH(Y137,allsections[SGUID],0),3)</f>
        <v>#N/A</v>
      </c>
      <c r="AC137" t="s">
        <v>1550</v>
      </c>
    </row>
    <row r="138" spans="1:29" ht="105" x14ac:dyDescent="0.25">
      <c r="A138" t="s">
        <v>1551</v>
      </c>
      <c r="B138" s="19" t="s">
        <v>1552</v>
      </c>
      <c r="C138" t="s">
        <v>1061</v>
      </c>
      <c r="D138">
        <v>16</v>
      </c>
      <c r="Z138" s="17" t="s">
        <v>1553</v>
      </c>
      <c r="AA138" s="17" t="e">
        <f>INDEX(allsections[[S]:[Order]],MATCH(X138,allsections[SGUID],0),3)</f>
        <v>#N/A</v>
      </c>
      <c r="AB138" s="17" t="e">
        <f>INDEX(allsections[[S]:[Order]],MATCH(Y138,allsections[SGUID],0),3)</f>
        <v>#N/A</v>
      </c>
      <c r="AC138" t="s">
        <v>1554</v>
      </c>
    </row>
    <row r="139" spans="1:29" ht="30" x14ac:dyDescent="0.25">
      <c r="A139" t="s">
        <v>1555</v>
      </c>
      <c r="B139" s="19" t="s">
        <v>1556</v>
      </c>
      <c r="C139" t="s">
        <v>1061</v>
      </c>
      <c r="D139">
        <v>3</v>
      </c>
      <c r="Z139" s="17" t="s">
        <v>1557</v>
      </c>
      <c r="AA139" s="17" t="e">
        <f>INDEX(allsections[[S]:[Order]],MATCH(X139,allsections[SGUID],0),3)</f>
        <v>#N/A</v>
      </c>
      <c r="AB139" s="17" t="e">
        <f>INDEX(allsections[[S]:[Order]],MATCH(Y139,allsections[SGUID],0),3)</f>
        <v>#N/A</v>
      </c>
      <c r="AC139" t="s">
        <v>1558</v>
      </c>
    </row>
    <row r="140" spans="1:29" ht="150" x14ac:dyDescent="0.25">
      <c r="A140" t="s">
        <v>1559</v>
      </c>
      <c r="B140" s="19" t="s">
        <v>1560</v>
      </c>
      <c r="C140" t="s">
        <v>1061</v>
      </c>
      <c r="D140">
        <v>15</v>
      </c>
      <c r="Z140" s="17" t="s">
        <v>1561</v>
      </c>
      <c r="AA140" s="17" t="e">
        <f>INDEX(allsections[[S]:[Order]],MATCH(X140,allsections[SGUID],0),3)</f>
        <v>#N/A</v>
      </c>
      <c r="AB140" s="17" t="e">
        <f>INDEX(allsections[[S]:[Order]],MATCH(Y140,allsections[SGUID],0),3)</f>
        <v>#N/A</v>
      </c>
      <c r="AC140" t="s">
        <v>1562</v>
      </c>
    </row>
    <row r="141" spans="1:29" ht="210" x14ac:dyDescent="0.25">
      <c r="A141" t="s">
        <v>1563</v>
      </c>
      <c r="B141" s="19" t="s">
        <v>1564</v>
      </c>
      <c r="C141" t="s">
        <v>1061</v>
      </c>
      <c r="D141">
        <v>17</v>
      </c>
      <c r="Z141" s="17" t="s">
        <v>1565</v>
      </c>
      <c r="AA141" s="17" t="e">
        <f>INDEX(allsections[[S]:[Order]],MATCH(X141,allsections[SGUID],0),3)</f>
        <v>#N/A</v>
      </c>
      <c r="AB141" s="17" t="e">
        <f>INDEX(allsections[[S]:[Order]],MATCH(Y141,allsections[SGUID],0),3)</f>
        <v>#N/A</v>
      </c>
      <c r="AC141" t="s">
        <v>1566</v>
      </c>
    </row>
    <row r="142" spans="1:29" ht="60" x14ac:dyDescent="0.25">
      <c r="A142" t="s">
        <v>1567</v>
      </c>
      <c r="B142" s="19" t="s">
        <v>1568</v>
      </c>
      <c r="C142" t="s">
        <v>1061</v>
      </c>
      <c r="D142">
        <v>2</v>
      </c>
      <c r="Z142" s="17" t="s">
        <v>1569</v>
      </c>
      <c r="AA142" s="17" t="e">
        <f>INDEX(allsections[[S]:[Order]],MATCH(X142,allsections[SGUID],0),3)</f>
        <v>#N/A</v>
      </c>
      <c r="AB142" s="17" t="e">
        <f>INDEX(allsections[[S]:[Order]],MATCH(Y142,allsections[SGUID],0),3)</f>
        <v>#N/A</v>
      </c>
      <c r="AC142" t="s">
        <v>1570</v>
      </c>
    </row>
    <row r="143" spans="1:29" ht="105" x14ac:dyDescent="0.25">
      <c r="A143" t="s">
        <v>1571</v>
      </c>
      <c r="B143" s="19" t="s">
        <v>1572</v>
      </c>
      <c r="C143" t="s">
        <v>1061</v>
      </c>
      <c r="D143">
        <v>10</v>
      </c>
      <c r="Z143" s="17" t="s">
        <v>1573</v>
      </c>
      <c r="AA143" s="17" t="e">
        <f>INDEX(allsections[[S]:[Order]],MATCH(X143,allsections[SGUID],0),3)</f>
        <v>#N/A</v>
      </c>
      <c r="AB143" s="17" t="e">
        <f>INDEX(allsections[[S]:[Order]],MATCH(Y143,allsections[SGUID],0),3)</f>
        <v>#N/A</v>
      </c>
      <c r="AC143" t="s">
        <v>1574</v>
      </c>
    </row>
    <row r="144" spans="1:29" ht="120" x14ac:dyDescent="0.25">
      <c r="A144" t="s">
        <v>1575</v>
      </c>
      <c r="B144" s="19" t="s">
        <v>1576</v>
      </c>
      <c r="C144" t="s">
        <v>1061</v>
      </c>
      <c r="D144">
        <v>21</v>
      </c>
      <c r="Z144" s="17" t="s">
        <v>1577</v>
      </c>
      <c r="AA144" s="17" t="e">
        <f>INDEX(allsections[[S]:[Order]],MATCH(X144,allsections[SGUID],0),3)</f>
        <v>#N/A</v>
      </c>
      <c r="AB144" s="17" t="e">
        <f>INDEX(allsections[[S]:[Order]],MATCH(Y144,allsections[SGUID],0),3)</f>
        <v>#N/A</v>
      </c>
      <c r="AC144" t="s">
        <v>1578</v>
      </c>
    </row>
    <row r="145" spans="1:29" ht="75" x14ac:dyDescent="0.25">
      <c r="A145" t="s">
        <v>1579</v>
      </c>
      <c r="B145" s="19" t="s">
        <v>1580</v>
      </c>
      <c r="C145" t="s">
        <v>1061</v>
      </c>
      <c r="D145">
        <v>2009</v>
      </c>
      <c r="Z145" s="17" t="s">
        <v>1581</v>
      </c>
      <c r="AA145" s="17" t="e">
        <f>INDEX(allsections[[S]:[Order]],MATCH(X145,allsections[SGUID],0),3)</f>
        <v>#N/A</v>
      </c>
      <c r="AB145" s="17" t="e">
        <f>INDEX(allsections[[S]:[Order]],MATCH(Y145,allsections[SGUID],0),3)</f>
        <v>#N/A</v>
      </c>
      <c r="AC145" t="s">
        <v>1582</v>
      </c>
    </row>
    <row r="146" spans="1:29" ht="45" x14ac:dyDescent="0.25">
      <c r="A146" t="s">
        <v>1583</v>
      </c>
      <c r="B146" s="19" t="s">
        <v>1584</v>
      </c>
      <c r="C146" t="s">
        <v>1061</v>
      </c>
      <c r="D146">
        <v>2003</v>
      </c>
      <c r="Z146" s="17" t="s">
        <v>1585</v>
      </c>
      <c r="AA146" s="17" t="e">
        <f>INDEX(allsections[[S]:[Order]],MATCH(X146,allsections[SGUID],0),3)</f>
        <v>#N/A</v>
      </c>
      <c r="AB146" s="17" t="e">
        <f>INDEX(allsections[[S]:[Order]],MATCH(Y146,allsections[SGUID],0),3)</f>
        <v>#N/A</v>
      </c>
      <c r="AC146" t="s">
        <v>1586</v>
      </c>
    </row>
    <row r="147" spans="1:29" ht="90" x14ac:dyDescent="0.25">
      <c r="A147" t="s">
        <v>1587</v>
      </c>
      <c r="B147" s="19" t="s">
        <v>1588</v>
      </c>
      <c r="C147" t="s">
        <v>1061</v>
      </c>
      <c r="D147">
        <v>2004</v>
      </c>
      <c r="Z147" s="17" t="s">
        <v>1589</v>
      </c>
      <c r="AA147" s="17" t="e">
        <f>INDEX(allsections[[S]:[Order]],MATCH(X147,allsections[SGUID],0),3)</f>
        <v>#N/A</v>
      </c>
      <c r="AB147" s="17" t="e">
        <f>INDEX(allsections[[S]:[Order]],MATCH(Y147,allsections[SGUID],0),3)</f>
        <v>#N/A</v>
      </c>
      <c r="AC147" t="s">
        <v>1590</v>
      </c>
    </row>
    <row r="148" spans="1:29" ht="45" x14ac:dyDescent="0.25">
      <c r="A148" t="s">
        <v>1591</v>
      </c>
      <c r="B148" s="19" t="s">
        <v>1592</v>
      </c>
      <c r="C148" t="s">
        <v>1061</v>
      </c>
      <c r="D148">
        <v>2005</v>
      </c>
      <c r="Z148" s="17" t="s">
        <v>1593</v>
      </c>
      <c r="AA148" s="17" t="e">
        <f>INDEX(allsections[[S]:[Order]],MATCH(X148,allsections[SGUID],0),3)</f>
        <v>#N/A</v>
      </c>
      <c r="AB148" s="17" t="e">
        <f>INDEX(allsections[[S]:[Order]],MATCH(Y148,allsections[SGUID],0),3)</f>
        <v>#N/A</v>
      </c>
      <c r="AC148" t="s">
        <v>1594</v>
      </c>
    </row>
    <row r="149" spans="1:29" ht="105" x14ac:dyDescent="0.25">
      <c r="A149" t="s">
        <v>1595</v>
      </c>
      <c r="B149" s="19" t="s">
        <v>1596</v>
      </c>
      <c r="C149" t="s">
        <v>1061</v>
      </c>
      <c r="D149">
        <v>2002</v>
      </c>
      <c r="Z149" s="17" t="s">
        <v>1597</v>
      </c>
      <c r="AA149" s="17" t="e">
        <f>INDEX(allsections[[S]:[Order]],MATCH(X149,allsections[SGUID],0),3)</f>
        <v>#N/A</v>
      </c>
      <c r="AB149" s="17" t="e">
        <f>INDEX(allsections[[S]:[Order]],MATCH(Y149,allsections[SGUID],0),3)</f>
        <v>#N/A</v>
      </c>
      <c r="AC149" t="s">
        <v>1598</v>
      </c>
    </row>
    <row r="150" spans="1:29" ht="90" x14ac:dyDescent="0.25">
      <c r="A150" t="s">
        <v>1599</v>
      </c>
      <c r="B150" s="19" t="s">
        <v>1600</v>
      </c>
      <c r="C150" t="s">
        <v>1061</v>
      </c>
      <c r="D150">
        <v>2001</v>
      </c>
      <c r="Z150" s="17" t="s">
        <v>1601</v>
      </c>
      <c r="AA150" s="17" t="e">
        <f>INDEX(allsections[[S]:[Order]],MATCH(X150,allsections[SGUID],0),3)</f>
        <v>#N/A</v>
      </c>
      <c r="AB150" s="17" t="e">
        <f>INDEX(allsections[[S]:[Order]],MATCH(Y150,allsections[SGUID],0),3)</f>
        <v>#N/A</v>
      </c>
      <c r="AC150" t="s">
        <v>1602</v>
      </c>
    </row>
    <row r="151" spans="1:29" ht="90" x14ac:dyDescent="0.25">
      <c r="A151" t="s">
        <v>1603</v>
      </c>
      <c r="B151" s="19" t="s">
        <v>1604</v>
      </c>
      <c r="C151" t="s">
        <v>1061</v>
      </c>
      <c r="D151">
        <v>9</v>
      </c>
      <c r="Z151" s="17" t="s">
        <v>1605</v>
      </c>
      <c r="AA151" s="17" t="e">
        <f>INDEX(allsections[[S]:[Order]],MATCH(X151,allsections[SGUID],0),3)</f>
        <v>#N/A</v>
      </c>
      <c r="AB151" s="17" t="e">
        <f>INDEX(allsections[[S]:[Order]],MATCH(Y151,allsections[SGUID],0),3)</f>
        <v>#N/A</v>
      </c>
      <c r="AC151" t="s">
        <v>1606</v>
      </c>
    </row>
    <row r="152" spans="1:29" ht="105" x14ac:dyDescent="0.25">
      <c r="A152" t="s">
        <v>1607</v>
      </c>
      <c r="B152" s="19" t="s">
        <v>1608</v>
      </c>
      <c r="C152" t="s">
        <v>1061</v>
      </c>
      <c r="D152">
        <v>1901</v>
      </c>
      <c r="Z152" s="17" t="s">
        <v>1609</v>
      </c>
      <c r="AA152" s="17" t="e">
        <f>INDEX(allsections[[S]:[Order]],MATCH(X152,allsections[SGUID],0),3)</f>
        <v>#N/A</v>
      </c>
      <c r="AB152" s="17" t="e">
        <f>INDEX(allsections[[S]:[Order]],MATCH(Y152,allsections[SGUID],0),3)</f>
        <v>#N/A</v>
      </c>
      <c r="AC152" t="s">
        <v>1610</v>
      </c>
    </row>
    <row r="153" spans="1:29" ht="105" x14ac:dyDescent="0.25">
      <c r="A153" t="s">
        <v>1611</v>
      </c>
      <c r="B153" s="19" t="s">
        <v>1612</v>
      </c>
      <c r="C153" t="s">
        <v>1613</v>
      </c>
      <c r="D153">
        <v>19</v>
      </c>
      <c r="Z153" s="17" t="s">
        <v>1614</v>
      </c>
      <c r="AA153" s="17" t="e">
        <f>INDEX(allsections[[S]:[Order]],MATCH(X153,allsections[SGUID],0),3)</f>
        <v>#N/A</v>
      </c>
      <c r="AB153" s="17" t="e">
        <f>INDEX(allsections[[S]:[Order]],MATCH(Y153,allsections[SGUID],0),3)</f>
        <v>#N/A</v>
      </c>
      <c r="AC153" t="s">
        <v>1615</v>
      </c>
    </row>
    <row r="154" spans="1:29" ht="45" x14ac:dyDescent="0.25">
      <c r="A154" t="s">
        <v>1616</v>
      </c>
      <c r="B154" s="19" t="s">
        <v>1617</v>
      </c>
      <c r="C154" t="s">
        <v>1061</v>
      </c>
      <c r="D154">
        <v>8</v>
      </c>
      <c r="Z154" s="17" t="s">
        <v>1618</v>
      </c>
      <c r="AA154" s="17" t="e">
        <f>INDEX(allsections[[S]:[Order]],MATCH(X154,allsections[SGUID],0),3)</f>
        <v>#N/A</v>
      </c>
      <c r="AB154" s="17" t="e">
        <f>INDEX(allsections[[S]:[Order]],MATCH(Y154,allsections[SGUID],0),3)</f>
        <v>#N/A</v>
      </c>
      <c r="AC154" t="s">
        <v>1619</v>
      </c>
    </row>
    <row r="155" spans="1:29" ht="75" x14ac:dyDescent="0.25">
      <c r="A155" t="s">
        <v>1620</v>
      </c>
      <c r="B155" s="19" t="s">
        <v>1621</v>
      </c>
      <c r="C155" t="s">
        <v>1061</v>
      </c>
      <c r="D155">
        <v>405</v>
      </c>
      <c r="Z155" s="17" t="s">
        <v>1622</v>
      </c>
      <c r="AA155" s="17" t="e">
        <f>INDEX(allsections[[S]:[Order]],MATCH(X155,allsections[SGUID],0),3)</f>
        <v>#N/A</v>
      </c>
      <c r="AB155" s="17" t="e">
        <f>INDEX(allsections[[S]:[Order]],MATCH(Y155,allsections[SGUID],0),3)</f>
        <v>#N/A</v>
      </c>
      <c r="AC155" t="s">
        <v>1623</v>
      </c>
    </row>
    <row r="156" spans="1:29" ht="90" x14ac:dyDescent="0.25">
      <c r="A156" t="s">
        <v>1624</v>
      </c>
      <c r="B156" s="19" t="s">
        <v>1625</v>
      </c>
      <c r="C156" t="s">
        <v>1061</v>
      </c>
      <c r="D156">
        <v>14</v>
      </c>
      <c r="Z156" s="17" t="s">
        <v>1626</v>
      </c>
      <c r="AA156" s="17" t="e">
        <f>INDEX(allsections[[S]:[Order]],MATCH(X156,allsections[SGUID],0),3)</f>
        <v>#N/A</v>
      </c>
      <c r="AB156" s="17" t="e">
        <f>INDEX(allsections[[S]:[Order]],MATCH(Y156,allsections[SGUID],0),3)</f>
        <v>#N/A</v>
      </c>
      <c r="AC156" t="s">
        <v>1627</v>
      </c>
    </row>
    <row r="157" spans="1:29" ht="150" x14ac:dyDescent="0.25">
      <c r="A157" t="s">
        <v>1628</v>
      </c>
      <c r="B157" s="19" t="s">
        <v>1629</v>
      </c>
      <c r="C157" t="s">
        <v>1061</v>
      </c>
      <c r="D157">
        <v>603</v>
      </c>
      <c r="Z157" s="17" t="s">
        <v>1630</v>
      </c>
      <c r="AA157" s="17" t="e">
        <f>INDEX(allsections[[S]:[Order]],MATCH(X157,allsections[SGUID],0),3)</f>
        <v>#N/A</v>
      </c>
      <c r="AB157" s="17" t="e">
        <f>INDEX(allsections[[S]:[Order]],MATCH(Y157,allsections[SGUID],0),3)</f>
        <v>#N/A</v>
      </c>
      <c r="AC157" t="s">
        <v>1631</v>
      </c>
    </row>
    <row r="158" spans="1:29" ht="135" x14ac:dyDescent="0.25">
      <c r="A158" t="s">
        <v>1632</v>
      </c>
      <c r="B158" s="19" t="s">
        <v>1633</v>
      </c>
      <c r="C158" t="s">
        <v>1061</v>
      </c>
      <c r="D158">
        <v>602</v>
      </c>
      <c r="Z158" s="17" t="s">
        <v>1634</v>
      </c>
      <c r="AA158" s="17" t="e">
        <f>INDEX(allsections[[S]:[Order]],MATCH(X158,allsections[SGUID],0),3)</f>
        <v>#N/A</v>
      </c>
      <c r="AB158" s="17" t="e">
        <f>INDEX(allsections[[S]:[Order]],MATCH(Y158,allsections[SGUID],0),3)</f>
        <v>#N/A</v>
      </c>
      <c r="AC158" t="s">
        <v>1635</v>
      </c>
    </row>
    <row r="159" spans="1:29" ht="150" x14ac:dyDescent="0.25">
      <c r="A159" t="s">
        <v>1636</v>
      </c>
      <c r="B159" s="19" t="s">
        <v>1637</v>
      </c>
      <c r="C159" t="s">
        <v>1061</v>
      </c>
      <c r="D159">
        <v>701</v>
      </c>
      <c r="Z159" s="17" t="s">
        <v>1638</v>
      </c>
      <c r="AA159" s="17" t="e">
        <f>INDEX(allsections[[S]:[Order]],MATCH(X159,allsections[SGUID],0),3)</f>
        <v>#N/A</v>
      </c>
      <c r="AB159" s="17" t="e">
        <f>INDEX(allsections[[S]:[Order]],MATCH(Y159,allsections[SGUID],0),3)</f>
        <v>#N/A</v>
      </c>
      <c r="AC159" t="s">
        <v>1639</v>
      </c>
    </row>
    <row r="160" spans="1:29" ht="45" x14ac:dyDescent="0.25">
      <c r="A160" t="s">
        <v>1640</v>
      </c>
      <c r="B160" s="19" t="s">
        <v>1641</v>
      </c>
      <c r="C160" t="s">
        <v>1061</v>
      </c>
      <c r="D160">
        <v>7</v>
      </c>
      <c r="Z160" s="17" t="s">
        <v>1642</v>
      </c>
      <c r="AA160" s="17" t="e">
        <f>INDEX(allsections[[S]:[Order]],MATCH(X160,allsections[SGUID],0),3)</f>
        <v>#N/A</v>
      </c>
      <c r="AB160" s="17" t="e">
        <f>INDEX(allsections[[S]:[Order]],MATCH(Y160,allsections[SGUID],0),3)</f>
        <v>#N/A</v>
      </c>
      <c r="AC160" t="s">
        <v>1643</v>
      </c>
    </row>
    <row r="161" spans="1:29" ht="30" x14ac:dyDescent="0.25">
      <c r="A161" t="s">
        <v>1644</v>
      </c>
      <c r="B161" s="19" t="s">
        <v>1645</v>
      </c>
      <c r="C161" t="s">
        <v>1061</v>
      </c>
      <c r="D161">
        <v>703</v>
      </c>
      <c r="Z161" s="17" t="s">
        <v>1646</v>
      </c>
      <c r="AA161" s="17" t="e">
        <f>INDEX(allsections[[S]:[Order]],MATCH(X161,allsections[SGUID],0),3)</f>
        <v>#N/A</v>
      </c>
      <c r="AB161" s="17" t="e">
        <f>INDEX(allsections[[S]:[Order]],MATCH(Y161,allsections[SGUID],0),3)</f>
        <v>#N/A</v>
      </c>
      <c r="AC161" t="s">
        <v>1647</v>
      </c>
    </row>
    <row r="162" spans="1:29" ht="60" x14ac:dyDescent="0.25">
      <c r="A162" t="s">
        <v>1648</v>
      </c>
      <c r="B162" s="19" t="s">
        <v>1649</v>
      </c>
      <c r="C162" t="s">
        <v>1061</v>
      </c>
      <c r="D162">
        <v>11</v>
      </c>
      <c r="Z162" s="17" t="s">
        <v>1650</v>
      </c>
      <c r="AA162" s="17" t="e">
        <f>INDEX(allsections[[S]:[Order]],MATCH(X162,allsections[SGUID],0),3)</f>
        <v>#N/A</v>
      </c>
      <c r="AB162" s="17" t="e">
        <f>INDEX(allsections[[S]:[Order]],MATCH(Y162,allsections[SGUID],0),3)</f>
        <v>#N/A</v>
      </c>
      <c r="AC162" t="s">
        <v>1651</v>
      </c>
    </row>
    <row r="163" spans="1:29" ht="75" x14ac:dyDescent="0.25">
      <c r="A163" t="s">
        <v>1652</v>
      </c>
      <c r="B163" s="19" t="s">
        <v>1653</v>
      </c>
      <c r="C163" t="s">
        <v>1654</v>
      </c>
      <c r="D163">
        <v>706</v>
      </c>
      <c r="Z163" s="17" t="s">
        <v>1655</v>
      </c>
      <c r="AA163" s="17" t="e">
        <f>INDEX(allsections[[S]:[Order]],MATCH(X163,allsections[SGUID],0),3)</f>
        <v>#N/A</v>
      </c>
      <c r="AB163" s="17" t="e">
        <f>INDEX(allsections[[S]:[Order]],MATCH(Y163,allsections[SGUID],0),3)</f>
        <v>#N/A</v>
      </c>
      <c r="AC163" t="s">
        <v>1656</v>
      </c>
    </row>
    <row r="164" spans="1:29" ht="120" x14ac:dyDescent="0.25">
      <c r="A164" t="s">
        <v>1657</v>
      </c>
      <c r="B164" s="19" t="s">
        <v>1658</v>
      </c>
      <c r="C164" t="s">
        <v>1061</v>
      </c>
      <c r="D164">
        <v>705</v>
      </c>
      <c r="Z164" s="17" t="s">
        <v>1659</v>
      </c>
      <c r="AA164" s="17" t="e">
        <f>INDEX(allsections[[S]:[Order]],MATCH(X164,allsections[SGUID],0),3)</f>
        <v>#N/A</v>
      </c>
      <c r="AB164" s="17" t="e">
        <f>INDEX(allsections[[S]:[Order]],MATCH(Y164,allsections[SGUID],0),3)</f>
        <v>#N/A</v>
      </c>
      <c r="AC164" t="s">
        <v>1660</v>
      </c>
    </row>
    <row r="165" spans="1:29" ht="45" x14ac:dyDescent="0.25">
      <c r="A165" t="s">
        <v>1661</v>
      </c>
      <c r="B165" s="19" t="s">
        <v>1662</v>
      </c>
      <c r="C165" t="s">
        <v>1061</v>
      </c>
      <c r="D165">
        <v>102</v>
      </c>
      <c r="Z165" s="17" t="s">
        <v>1663</v>
      </c>
      <c r="AA165" s="17" t="e">
        <f>INDEX(allsections[[S]:[Order]],MATCH(X165,allsections[SGUID],0),3)</f>
        <v>#N/A</v>
      </c>
      <c r="AB165" s="17" t="e">
        <f>INDEX(allsections[[S]:[Order]],MATCH(Y165,allsections[SGUID],0),3)</f>
        <v>#N/A</v>
      </c>
      <c r="AC165" t="s">
        <v>1664</v>
      </c>
    </row>
    <row r="166" spans="1:29" ht="75" x14ac:dyDescent="0.25">
      <c r="A166" t="s">
        <v>1665</v>
      </c>
      <c r="B166" s="19" t="s">
        <v>1666</v>
      </c>
      <c r="C166" t="s">
        <v>1061</v>
      </c>
      <c r="D166">
        <v>1</v>
      </c>
      <c r="Z166" s="17" t="s">
        <v>1667</v>
      </c>
      <c r="AA166" s="17" t="e">
        <f>INDEX(allsections[[S]:[Order]],MATCH(X166,allsections[SGUID],0),3)</f>
        <v>#N/A</v>
      </c>
      <c r="AB166" s="17" t="e">
        <f>INDEX(allsections[[S]:[Order]],MATCH(Y166,allsections[SGUID],0),3)</f>
        <v>#N/A</v>
      </c>
      <c r="AC166" t="s">
        <v>1668</v>
      </c>
    </row>
    <row r="167" spans="1:29" ht="45" x14ac:dyDescent="0.25">
      <c r="A167" t="s">
        <v>1669</v>
      </c>
      <c r="B167" s="19" t="s">
        <v>1670</v>
      </c>
      <c r="C167" t="s">
        <v>1061</v>
      </c>
      <c r="D167">
        <v>103</v>
      </c>
      <c r="Z167" s="17" t="s">
        <v>1671</v>
      </c>
      <c r="AA167" s="17" t="e">
        <f>INDEX(allsections[[S]:[Order]],MATCH(X167,allsections[SGUID],0),3)</f>
        <v>#N/A</v>
      </c>
      <c r="AB167" s="17" t="e">
        <f>INDEX(allsections[[S]:[Order]],MATCH(Y167,allsections[SGUID],0),3)</f>
        <v>#N/A</v>
      </c>
      <c r="AC167" t="s">
        <v>1672</v>
      </c>
    </row>
    <row r="168" spans="1:29" ht="105" x14ac:dyDescent="0.25">
      <c r="A168" t="s">
        <v>1673</v>
      </c>
      <c r="B168" s="19" t="s">
        <v>1674</v>
      </c>
      <c r="C168" t="s">
        <v>1061</v>
      </c>
      <c r="D168">
        <v>1903</v>
      </c>
      <c r="Z168" s="17" t="s">
        <v>1675</v>
      </c>
      <c r="AA168" s="17" t="e">
        <f>INDEX(allsections[[S]:[Order]],MATCH(X168,allsections[SGUID],0),3)</f>
        <v>#N/A</v>
      </c>
      <c r="AB168" s="17" t="e">
        <f>INDEX(allsections[[S]:[Order]],MATCH(Y168,allsections[SGUID],0),3)</f>
        <v>#N/A</v>
      </c>
      <c r="AC168" t="s">
        <v>1676</v>
      </c>
    </row>
    <row r="169" spans="1:29" ht="105" x14ac:dyDescent="0.25">
      <c r="A169" t="s">
        <v>1677</v>
      </c>
      <c r="B169" s="19" t="s">
        <v>1678</v>
      </c>
      <c r="C169" t="s">
        <v>1061</v>
      </c>
      <c r="D169">
        <v>404</v>
      </c>
      <c r="Z169" s="17" t="s">
        <v>1679</v>
      </c>
      <c r="AA169" s="17" t="e">
        <f>INDEX(allsections[[S]:[Order]],MATCH(X169,allsections[SGUID],0),3)</f>
        <v>#N/A</v>
      </c>
      <c r="AB169" s="17" t="e">
        <f>INDEX(allsections[[S]:[Order]],MATCH(Y169,allsections[SGUID],0),3)</f>
        <v>#N/A</v>
      </c>
      <c r="AC169" t="s">
        <v>1680</v>
      </c>
    </row>
    <row r="170" spans="1:29" ht="120" x14ac:dyDescent="0.25">
      <c r="A170" t="s">
        <v>1681</v>
      </c>
      <c r="B170" s="19" t="s">
        <v>1682</v>
      </c>
      <c r="C170" t="s">
        <v>1061</v>
      </c>
      <c r="D170">
        <v>601</v>
      </c>
      <c r="Z170" s="17" t="s">
        <v>1683</v>
      </c>
      <c r="AA170" s="17" t="e">
        <f>INDEX(allsections[[S]:[Order]],MATCH(X170,allsections[SGUID],0),3)</f>
        <v>#N/A</v>
      </c>
      <c r="AB170" s="17" t="e">
        <f>INDEX(allsections[[S]:[Order]],MATCH(Y170,allsections[SGUID],0),3)</f>
        <v>#N/A</v>
      </c>
      <c r="AC170" t="s">
        <v>1684</v>
      </c>
    </row>
    <row r="171" spans="1:29" ht="60" x14ac:dyDescent="0.25">
      <c r="A171" t="s">
        <v>1685</v>
      </c>
      <c r="B171" s="19" t="s">
        <v>1686</v>
      </c>
      <c r="C171" t="s">
        <v>1061</v>
      </c>
      <c r="D171">
        <v>12</v>
      </c>
      <c r="Z171" s="17" t="s">
        <v>1687</v>
      </c>
      <c r="AA171" s="17" t="e">
        <f>INDEX(allsections[[S]:[Order]],MATCH(X171,allsections[SGUID],0),3)</f>
        <v>#N/A</v>
      </c>
      <c r="AB171" s="17" t="e">
        <f>INDEX(allsections[[S]:[Order]],MATCH(Y171,allsections[SGUID],0),3)</f>
        <v>#N/A</v>
      </c>
      <c r="AC171" t="s">
        <v>1688</v>
      </c>
    </row>
    <row r="172" spans="1:29" ht="120" x14ac:dyDescent="0.25">
      <c r="A172" t="s">
        <v>1689</v>
      </c>
      <c r="B172" s="19" t="s">
        <v>1690</v>
      </c>
      <c r="C172" t="s">
        <v>1061</v>
      </c>
      <c r="D172">
        <v>1902</v>
      </c>
      <c r="Z172" s="17" t="s">
        <v>1691</v>
      </c>
      <c r="AA172" s="17" t="e">
        <f>INDEX(allsections[[S]:[Order]],MATCH(X172,allsections[SGUID],0),3)</f>
        <v>#N/A</v>
      </c>
      <c r="AB172" s="17" t="e">
        <f>INDEX(allsections[[S]:[Order]],MATCH(Y172,allsections[SGUID],0),3)</f>
        <v>#N/A</v>
      </c>
      <c r="AC172" t="s">
        <v>1692</v>
      </c>
    </row>
    <row r="173" spans="1:29" ht="105" x14ac:dyDescent="0.25">
      <c r="A173" t="s">
        <v>1693</v>
      </c>
      <c r="B173" s="19" t="s">
        <v>1694</v>
      </c>
      <c r="C173" t="s">
        <v>1061</v>
      </c>
      <c r="D173">
        <v>403</v>
      </c>
      <c r="Z173" s="17" t="s">
        <v>1695</v>
      </c>
      <c r="AA173" s="17" t="e">
        <f>INDEX(allsections[[S]:[Order]],MATCH(X173,allsections[SGUID],0),3)</f>
        <v>#N/A</v>
      </c>
      <c r="AB173" s="17" t="e">
        <f>INDEX(allsections[[S]:[Order]],MATCH(Y173,allsections[SGUID],0),3)</f>
        <v>#N/A</v>
      </c>
      <c r="AC173" t="s">
        <v>1696</v>
      </c>
    </row>
    <row r="174" spans="1:29" ht="45" x14ac:dyDescent="0.25">
      <c r="A174" t="s">
        <v>1697</v>
      </c>
      <c r="B174" s="19" t="s">
        <v>1698</v>
      </c>
      <c r="C174" t="s">
        <v>1061</v>
      </c>
      <c r="D174">
        <v>101</v>
      </c>
      <c r="Z174" s="17" t="s">
        <v>1699</v>
      </c>
      <c r="AA174" s="17" t="e">
        <f>INDEX(allsections[[S]:[Order]],MATCH(X174,allsections[SGUID],0),3)</f>
        <v>#N/A</v>
      </c>
      <c r="AB174" s="17" t="e">
        <f>INDEX(allsections[[S]:[Order]],MATCH(Y174,allsections[SGUID],0),3)</f>
        <v>#N/A</v>
      </c>
      <c r="AC174" t="s">
        <v>1700</v>
      </c>
    </row>
    <row r="175" spans="1:29" ht="45" x14ac:dyDescent="0.25">
      <c r="A175" t="s">
        <v>1701</v>
      </c>
      <c r="B175" s="19" t="s">
        <v>1702</v>
      </c>
      <c r="C175" t="s">
        <v>1061</v>
      </c>
      <c r="D175">
        <v>2007</v>
      </c>
      <c r="Z175" s="17" t="s">
        <v>1703</v>
      </c>
      <c r="AA175" s="17" t="e">
        <f>INDEX(allsections[[S]:[Order]],MATCH(X175,allsections[SGUID],0),3)</f>
        <v>#N/A</v>
      </c>
      <c r="AB175" s="17" t="e">
        <f>INDEX(allsections[[S]:[Order]],MATCH(Y175,allsections[SGUID],0),3)</f>
        <v>#N/A</v>
      </c>
      <c r="AC175" t="s">
        <v>1704</v>
      </c>
    </row>
    <row r="176" spans="1:29" ht="75" x14ac:dyDescent="0.25">
      <c r="A176" t="s">
        <v>1705</v>
      </c>
      <c r="B176" s="19" t="s">
        <v>1706</v>
      </c>
      <c r="C176" t="s">
        <v>1061</v>
      </c>
      <c r="D176">
        <v>2006</v>
      </c>
      <c r="Z176" s="17" t="s">
        <v>1707</v>
      </c>
      <c r="AA176" s="17" t="e">
        <f>INDEX(allsections[[S]:[Order]],MATCH(X176,allsections[SGUID],0),3)</f>
        <v>#N/A</v>
      </c>
      <c r="AB176" s="17" t="e">
        <f>INDEX(allsections[[S]:[Order]],MATCH(Y176,allsections[SGUID],0),3)</f>
        <v>#N/A</v>
      </c>
      <c r="AC176" t="s">
        <v>1708</v>
      </c>
    </row>
    <row r="177" spans="1:29" ht="105" x14ac:dyDescent="0.25">
      <c r="A177" t="s">
        <v>1709</v>
      </c>
      <c r="B177" s="19" t="s">
        <v>1710</v>
      </c>
      <c r="C177" t="s">
        <v>1711</v>
      </c>
      <c r="D177">
        <v>5</v>
      </c>
      <c r="Z177" s="17" t="s">
        <v>1712</v>
      </c>
      <c r="AA177" s="17" t="e">
        <f>INDEX(allsections[[S]:[Order]],MATCH(X177,allsections[SGUID],0),3)</f>
        <v>#N/A</v>
      </c>
      <c r="AB177" s="17" t="e">
        <f>INDEX(allsections[[S]:[Order]],MATCH(Y177,allsections[SGUID],0),3)</f>
        <v>#N/A</v>
      </c>
      <c r="AC177" t="s">
        <v>1713</v>
      </c>
    </row>
    <row r="178" spans="1:29" ht="75" x14ac:dyDescent="0.25">
      <c r="A178" t="s">
        <v>1714</v>
      </c>
      <c r="B178" s="19" t="s">
        <v>1715</v>
      </c>
      <c r="C178" t="s">
        <v>1716</v>
      </c>
      <c r="D178">
        <v>13</v>
      </c>
      <c r="Z178" s="17" t="s">
        <v>1717</v>
      </c>
      <c r="AA178" s="17" t="e">
        <f>INDEX(allsections[[S]:[Order]],MATCH(X178,allsections[SGUID],0),3)</f>
        <v>#N/A</v>
      </c>
      <c r="AB178" s="17" t="e">
        <f>INDEX(allsections[[S]:[Order]],MATCH(Y178,allsections[SGUID],0),3)</f>
        <v>#N/A</v>
      </c>
      <c r="AC178" t="s">
        <v>1718</v>
      </c>
    </row>
    <row r="179" spans="1:29" ht="105" x14ac:dyDescent="0.25">
      <c r="A179" t="s">
        <v>1719</v>
      </c>
      <c r="B179" s="19" t="s">
        <v>1720</v>
      </c>
      <c r="C179" t="s">
        <v>1061</v>
      </c>
      <c r="D179">
        <v>704</v>
      </c>
      <c r="Z179" s="17" t="s">
        <v>1721</v>
      </c>
      <c r="AA179" s="17" t="e">
        <f>INDEX(allsections[[S]:[Order]],MATCH(X179,allsections[SGUID],0),3)</f>
        <v>#N/A</v>
      </c>
      <c r="AB179" s="17" t="e">
        <f>INDEX(allsections[[S]:[Order]],MATCH(Y179,allsections[SGUID],0),3)</f>
        <v>#N/A</v>
      </c>
      <c r="AC179" t="s">
        <v>1722</v>
      </c>
    </row>
    <row r="180" spans="1:29" ht="75" x14ac:dyDescent="0.25">
      <c r="A180" t="s">
        <v>1723</v>
      </c>
      <c r="B180" s="19" t="s">
        <v>1724</v>
      </c>
      <c r="C180" t="s">
        <v>1061</v>
      </c>
      <c r="D180">
        <v>2201</v>
      </c>
      <c r="Z180" s="17" t="s">
        <v>1725</v>
      </c>
      <c r="AA180" s="17" t="e">
        <f>INDEX(allsections[[S]:[Order]],MATCH(X180,allsections[SGUID],0),3)</f>
        <v>#N/A</v>
      </c>
      <c r="AB180" s="17" t="e">
        <f>INDEX(allsections[[S]:[Order]],MATCH(Y180,allsections[SGUID],0),3)</f>
        <v>#N/A</v>
      </c>
      <c r="AC180" t="s">
        <v>1726</v>
      </c>
    </row>
    <row r="181" spans="1:29" ht="75" x14ac:dyDescent="0.25">
      <c r="A181" t="s">
        <v>1727</v>
      </c>
      <c r="B181" s="19" t="s">
        <v>1728</v>
      </c>
      <c r="C181" t="s">
        <v>1729</v>
      </c>
      <c r="D181">
        <v>22</v>
      </c>
      <c r="Z181" s="17" t="s">
        <v>1730</v>
      </c>
      <c r="AA181" s="17" t="e">
        <f>INDEX(allsections[[S]:[Order]],MATCH(X181,allsections[SGUID],0),3)</f>
        <v>#N/A</v>
      </c>
      <c r="AB181" s="17" t="e">
        <f>INDEX(allsections[[S]:[Order]],MATCH(Y181,allsections[SGUID],0),3)</f>
        <v>#N/A</v>
      </c>
      <c r="AC181" t="s">
        <v>1731</v>
      </c>
    </row>
    <row r="182" spans="1:29" ht="90" x14ac:dyDescent="0.25">
      <c r="A182" t="s">
        <v>1732</v>
      </c>
      <c r="B182" s="19" t="s">
        <v>1733</v>
      </c>
      <c r="C182" t="s">
        <v>1061</v>
      </c>
      <c r="D182">
        <v>2202</v>
      </c>
      <c r="Z182" s="17" t="s">
        <v>1734</v>
      </c>
      <c r="AA182" s="17" t="e">
        <f>INDEX(allsections[[S]:[Order]],MATCH(X182,allsections[SGUID],0),3)</f>
        <v>#N/A</v>
      </c>
      <c r="AB182" s="17" t="e">
        <f>INDEX(allsections[[S]:[Order]],MATCH(Y182,allsections[SGUID],0),3)</f>
        <v>#N/A</v>
      </c>
      <c r="AC182" t="s">
        <v>1735</v>
      </c>
    </row>
    <row r="183" spans="1:29" ht="90" x14ac:dyDescent="0.25">
      <c r="A183" t="s">
        <v>1736</v>
      </c>
      <c r="B183" s="19" t="s">
        <v>1737</v>
      </c>
      <c r="C183" t="s">
        <v>1061</v>
      </c>
      <c r="D183">
        <v>2203</v>
      </c>
      <c r="Z183" s="17" t="s">
        <v>1738</v>
      </c>
      <c r="AA183" s="17" t="e">
        <f>INDEX(allsections[[S]:[Order]],MATCH(X183,allsections[SGUID],0),3)</f>
        <v>#N/A</v>
      </c>
      <c r="AB183" s="17" t="e">
        <f>INDEX(allsections[[S]:[Order]],MATCH(Y183,allsections[SGUID],0),3)</f>
        <v>#N/A</v>
      </c>
      <c r="AC183" t="s">
        <v>1739</v>
      </c>
    </row>
    <row r="184" spans="1:29" ht="75" x14ac:dyDescent="0.25">
      <c r="A184" t="s">
        <v>1740</v>
      </c>
      <c r="B184" s="19" t="s">
        <v>1741</v>
      </c>
      <c r="C184" t="s">
        <v>1061</v>
      </c>
      <c r="D184">
        <v>1802</v>
      </c>
      <c r="Z184" s="17" t="s">
        <v>1742</v>
      </c>
      <c r="AA184" s="17" t="e">
        <f>INDEX(allsections[[S]:[Order]],MATCH(X184,allsections[SGUID],0),3)</f>
        <v>#N/A</v>
      </c>
      <c r="AB184" s="17" t="e">
        <f>INDEX(allsections[[S]:[Order]],MATCH(Y184,allsections[SGUID],0),3)</f>
        <v>#N/A</v>
      </c>
      <c r="AC184" t="s">
        <v>1743</v>
      </c>
    </row>
    <row r="185" spans="1:29" ht="330" x14ac:dyDescent="0.25">
      <c r="A185" t="s">
        <v>1744</v>
      </c>
      <c r="B185" s="19" t="s">
        <v>1745</v>
      </c>
      <c r="C185" t="s">
        <v>1061</v>
      </c>
      <c r="D185">
        <v>18</v>
      </c>
      <c r="Z185" s="17" t="s">
        <v>1746</v>
      </c>
      <c r="AA185" s="17" t="e">
        <f>INDEX(allsections[[S]:[Order]],MATCH(X185,allsections[SGUID],0),3)</f>
        <v>#N/A</v>
      </c>
      <c r="AB185" s="17" t="e">
        <f>INDEX(allsections[[S]:[Order]],MATCH(Y185,allsections[SGUID],0),3)</f>
        <v>#N/A</v>
      </c>
      <c r="AC185" t="s">
        <v>1747</v>
      </c>
    </row>
    <row r="186" spans="1:29" ht="270" x14ac:dyDescent="0.25">
      <c r="A186" t="s">
        <v>1748</v>
      </c>
      <c r="B186" s="19" t="s">
        <v>1749</v>
      </c>
      <c r="C186" s="19" t="s">
        <v>1750</v>
      </c>
      <c r="D186">
        <v>1803</v>
      </c>
      <c r="Z186" s="17" t="s">
        <v>1751</v>
      </c>
      <c r="AA186" s="17" t="e">
        <f>INDEX(allsections[[S]:[Order]],MATCH(X186,allsections[SGUID],0),3)</f>
        <v>#N/A</v>
      </c>
      <c r="AB186" s="17" t="e">
        <f>INDEX(allsections[[S]:[Order]],MATCH(Y186,allsections[SGUID],0),3)</f>
        <v>#N/A</v>
      </c>
      <c r="AC186" t="s">
        <v>1752</v>
      </c>
    </row>
    <row r="187" spans="1:29" ht="255" x14ac:dyDescent="0.25">
      <c r="A187" t="s">
        <v>1753</v>
      </c>
      <c r="B187" s="19" t="s">
        <v>1754</v>
      </c>
      <c r="C187" s="19" t="s">
        <v>1755</v>
      </c>
      <c r="D187">
        <v>1801</v>
      </c>
      <c r="Z187" s="17" t="s">
        <v>1756</v>
      </c>
      <c r="AA187" s="17" t="e">
        <f>INDEX(allsections[[S]:[Order]],MATCH(X187,allsections[SGUID],0),3)</f>
        <v>#N/A</v>
      </c>
      <c r="AB187" s="17" t="e">
        <f>INDEX(allsections[[S]:[Order]],MATCH(Y187,allsections[SGUID],0),3)</f>
        <v>#N/A</v>
      </c>
      <c r="AC187" t="s">
        <v>1757</v>
      </c>
    </row>
    <row r="188" spans="1:29" ht="45" x14ac:dyDescent="0.25">
      <c r="A188" t="s">
        <v>1758</v>
      </c>
      <c r="B188" s="19" t="s">
        <v>1759</v>
      </c>
      <c r="C188" s="19" t="s">
        <v>1061</v>
      </c>
      <c r="D188">
        <v>27</v>
      </c>
      <c r="Z188" s="17" t="s">
        <v>1760</v>
      </c>
      <c r="AA188" s="17" t="e">
        <f>INDEX(allsections[[S]:[Order]],MATCH(X188,allsections[SGUID],0),3)</f>
        <v>#N/A</v>
      </c>
      <c r="AB188" s="17" t="e">
        <f>INDEX(allsections[[S]:[Order]],MATCH(Y188,allsections[SGUID],0),3)</f>
        <v>#N/A</v>
      </c>
      <c r="AC188" t="s">
        <v>1761</v>
      </c>
    </row>
    <row r="189" spans="1:29" ht="60" x14ac:dyDescent="0.25">
      <c r="A189" t="s">
        <v>1762</v>
      </c>
      <c r="B189" s="19" t="s">
        <v>1763</v>
      </c>
      <c r="C189" s="19" t="s">
        <v>1061</v>
      </c>
      <c r="D189">
        <v>2601</v>
      </c>
      <c r="Z189" s="17" t="s">
        <v>1764</v>
      </c>
      <c r="AA189" s="17" t="e">
        <f>INDEX(allsections[[S]:[Order]],MATCH(X189,allsections[SGUID],0),3)</f>
        <v>#N/A</v>
      </c>
      <c r="AB189" s="17" t="e">
        <f>INDEX(allsections[[S]:[Order]],MATCH(Y189,allsections[SGUID],0),3)</f>
        <v>#N/A</v>
      </c>
      <c r="AC189" t="s">
        <v>1765</v>
      </c>
    </row>
    <row r="190" spans="1:29" ht="75" x14ac:dyDescent="0.25">
      <c r="A190" t="s">
        <v>1766</v>
      </c>
      <c r="B190" s="19" t="s">
        <v>1767</v>
      </c>
      <c r="C190" s="19" t="s">
        <v>1061</v>
      </c>
      <c r="D190">
        <v>26</v>
      </c>
      <c r="Z190" s="17" t="s">
        <v>1768</v>
      </c>
      <c r="AA190" s="17" t="e">
        <f>INDEX(allsections[[S]:[Order]],MATCH(X190,allsections[SGUID],0),3)</f>
        <v>#N/A</v>
      </c>
      <c r="AB190" s="17" t="e">
        <f>INDEX(allsections[[S]:[Order]],MATCH(Y190,allsections[SGUID],0),3)</f>
        <v>#N/A</v>
      </c>
      <c r="AC190" t="s">
        <v>1769</v>
      </c>
    </row>
    <row r="191" spans="1:29" ht="60" x14ac:dyDescent="0.25">
      <c r="A191" t="s">
        <v>1770</v>
      </c>
      <c r="B191" s="19" t="s">
        <v>1771</v>
      </c>
      <c r="C191" s="19" t="s">
        <v>1061</v>
      </c>
      <c r="D191">
        <v>2602</v>
      </c>
      <c r="Z191" s="17" t="s">
        <v>1772</v>
      </c>
      <c r="AA191" s="17" t="e">
        <f>INDEX(allsections[[S]:[Order]],MATCH(X191,allsections[SGUID],0),3)</f>
        <v>#N/A</v>
      </c>
      <c r="AB191" s="17" t="e">
        <f>INDEX(allsections[[S]:[Order]],MATCH(Y191,allsections[SGUID],0),3)</f>
        <v>#N/A</v>
      </c>
      <c r="AC191" t="s">
        <v>1773</v>
      </c>
    </row>
    <row r="192" spans="1:29" ht="409.5" x14ac:dyDescent="0.25">
      <c r="A192" t="s">
        <v>1774</v>
      </c>
      <c r="B192" s="19" t="s">
        <v>1775</v>
      </c>
      <c r="C192" s="19" t="s">
        <v>1776</v>
      </c>
      <c r="D192">
        <v>2805</v>
      </c>
      <c r="Z192" s="17" t="s">
        <v>1777</v>
      </c>
      <c r="AA192" s="17" t="e">
        <f>INDEX(allsections[[S]:[Order]],MATCH(X192,allsections[SGUID],0),3)</f>
        <v>#N/A</v>
      </c>
      <c r="AB192" s="17" t="e">
        <f>INDEX(allsections[[S]:[Order]],MATCH(Y192,allsections[SGUID],0),3)</f>
        <v>#N/A</v>
      </c>
      <c r="AC192" t="s">
        <v>1778</v>
      </c>
    </row>
    <row r="193" spans="1:29" ht="409.5" x14ac:dyDescent="0.25">
      <c r="A193" t="s">
        <v>1779</v>
      </c>
      <c r="B193" s="19" t="s">
        <v>1780</v>
      </c>
      <c r="C193" s="19" t="s">
        <v>1781</v>
      </c>
      <c r="D193">
        <v>28</v>
      </c>
      <c r="Z193" s="17" t="s">
        <v>1782</v>
      </c>
      <c r="AA193" s="17" t="e">
        <f>INDEX(allsections[[S]:[Order]],MATCH(X193,allsections[SGUID],0),3)</f>
        <v>#N/A</v>
      </c>
      <c r="AB193" s="17" t="e">
        <f>INDEX(allsections[[S]:[Order]],MATCH(Y193,allsections[SGUID],0),3)</f>
        <v>#N/A</v>
      </c>
      <c r="AC193" t="s">
        <v>1783</v>
      </c>
    </row>
    <row r="194" spans="1:29" ht="409.5" x14ac:dyDescent="0.25">
      <c r="A194" t="s">
        <v>1784</v>
      </c>
      <c r="B194" s="19" t="s">
        <v>1785</v>
      </c>
      <c r="C194" s="19" t="s">
        <v>1786</v>
      </c>
      <c r="D194">
        <v>2802</v>
      </c>
      <c r="Z194" s="17" t="s">
        <v>1787</v>
      </c>
      <c r="AA194" s="17" t="e">
        <f>INDEX(allsections[[S]:[Order]],MATCH(X194,allsections[SGUID],0),3)</f>
        <v>#N/A</v>
      </c>
      <c r="AB194" s="17" t="e">
        <f>INDEX(allsections[[S]:[Order]],MATCH(Y194,allsections[SGUID],0),3)</f>
        <v>#N/A</v>
      </c>
      <c r="AC194" t="s">
        <v>1788</v>
      </c>
    </row>
    <row r="195" spans="1:29" ht="45" x14ac:dyDescent="0.25">
      <c r="A195" t="s">
        <v>1789</v>
      </c>
      <c r="B195" s="19" t="s">
        <v>1790</v>
      </c>
      <c r="C195" t="s">
        <v>1061</v>
      </c>
      <c r="D195">
        <v>2803</v>
      </c>
      <c r="Z195" s="17" t="s">
        <v>1791</v>
      </c>
      <c r="AA195" s="17" t="e">
        <f>INDEX(allsections[[S]:[Order]],MATCH(X195,allsections[SGUID],0),3)</f>
        <v>#N/A</v>
      </c>
      <c r="AB195" s="17" t="e">
        <f>INDEX(allsections[[S]:[Order]],MATCH(Y195,allsections[SGUID],0),3)</f>
        <v>#N/A</v>
      </c>
      <c r="AC195" t="s">
        <v>1792</v>
      </c>
    </row>
    <row r="196" spans="1:29" ht="60" x14ac:dyDescent="0.25">
      <c r="A196" t="s">
        <v>1793</v>
      </c>
      <c r="B196" s="19" t="s">
        <v>1794</v>
      </c>
      <c r="C196" s="19" t="s">
        <v>1061</v>
      </c>
      <c r="D196">
        <v>2801</v>
      </c>
      <c r="Z196" s="17" t="s">
        <v>1795</v>
      </c>
      <c r="AA196" s="17" t="e">
        <f>INDEX(allsections[[S]:[Order]],MATCH(X196,allsections[SGUID],0),3)</f>
        <v>#N/A</v>
      </c>
      <c r="AB196" s="17" t="e">
        <f>INDEX(allsections[[S]:[Order]],MATCH(Y196,allsections[SGUID],0),3)</f>
        <v>#N/A</v>
      </c>
      <c r="AC196" t="s">
        <v>1796</v>
      </c>
    </row>
    <row r="197" spans="1:29" ht="240" x14ac:dyDescent="0.25">
      <c r="A197" t="s">
        <v>1797</v>
      </c>
      <c r="B197" s="19" t="s">
        <v>1798</v>
      </c>
      <c r="C197" t="s">
        <v>1061</v>
      </c>
      <c r="D197">
        <v>2804</v>
      </c>
      <c r="Z197" s="17" t="s">
        <v>1799</v>
      </c>
      <c r="AA197" s="17" t="e">
        <f>INDEX(allsections[[S]:[Order]],MATCH(X197,allsections[SGUID],0),3)</f>
        <v>#N/A</v>
      </c>
      <c r="AB197" s="17" t="e">
        <f>INDEX(allsections[[S]:[Order]],MATCH(Y197,allsections[SGUID],0),3)</f>
        <v>#N/A</v>
      </c>
      <c r="AC197" t="s">
        <v>1800</v>
      </c>
    </row>
    <row r="198" spans="1:29" ht="105" x14ac:dyDescent="0.25">
      <c r="A198" t="s">
        <v>1801</v>
      </c>
      <c r="B198" s="19" t="s">
        <v>1802</v>
      </c>
      <c r="C198" s="19" t="s">
        <v>1061</v>
      </c>
      <c r="D198">
        <v>2806</v>
      </c>
      <c r="Z198" s="17" t="s">
        <v>1803</v>
      </c>
      <c r="AA198" s="17" t="e">
        <f>INDEX(allsections[[S]:[Order]],MATCH(X198,allsections[SGUID],0),3)</f>
        <v>#N/A</v>
      </c>
      <c r="AB198" s="17" t="e">
        <f>INDEX(allsections[[S]:[Order]],MATCH(Y198,allsections[SGUID],0),3)</f>
        <v>#N/A</v>
      </c>
      <c r="AC198" t="s">
        <v>1804</v>
      </c>
    </row>
    <row r="199" spans="1:29" ht="90" x14ac:dyDescent="0.25">
      <c r="A199" t="s">
        <v>1805</v>
      </c>
      <c r="B199" s="19" t="s">
        <v>1806</v>
      </c>
      <c r="C199" s="19" t="s">
        <v>1061</v>
      </c>
      <c r="D199">
        <v>702</v>
      </c>
      <c r="Z199" s="17" t="s">
        <v>1807</v>
      </c>
      <c r="AA199" s="17" t="e">
        <f>INDEX(allsections[[S]:[Order]],MATCH(X199,allsections[SGUID],0),3)</f>
        <v>#N/A</v>
      </c>
      <c r="AB199" s="17" t="e">
        <f>INDEX(allsections[[S]:[Order]],MATCH(Y199,allsections[SGUID],0),3)</f>
        <v>#N/A</v>
      </c>
      <c r="AC199" t="s">
        <v>1808</v>
      </c>
    </row>
    <row r="200" spans="1:29" ht="409.5" x14ac:dyDescent="0.25">
      <c r="A200" t="s">
        <v>1809</v>
      </c>
      <c r="B200" s="19" t="s">
        <v>1810</v>
      </c>
      <c r="C200" s="19" t="s">
        <v>1811</v>
      </c>
      <c r="D200">
        <v>2501</v>
      </c>
      <c r="Z200" s="17" t="s">
        <v>1812</v>
      </c>
      <c r="AA200" s="17" t="e">
        <f>INDEX(allsections[[S]:[Order]],MATCH(X200,allsections[SGUID],0),3)</f>
        <v>#N/A</v>
      </c>
      <c r="AB200" s="17" t="e">
        <f>INDEX(allsections[[S]:[Order]],MATCH(Y200,allsections[SGUID],0),3)</f>
        <v>#N/A</v>
      </c>
      <c r="AC200" t="s">
        <v>1813</v>
      </c>
    </row>
    <row r="201" spans="1:29" ht="195" x14ac:dyDescent="0.25">
      <c r="A201" t="s">
        <v>1814</v>
      </c>
      <c r="B201" s="19" t="s">
        <v>1815</v>
      </c>
      <c r="C201" s="19" t="s">
        <v>1061</v>
      </c>
      <c r="D201">
        <v>25</v>
      </c>
      <c r="Z201" s="17" t="s">
        <v>1816</v>
      </c>
      <c r="AA201" s="17" t="e">
        <f>INDEX(allsections[[S]:[Order]],MATCH(X201,allsections[SGUID],0),3)</f>
        <v>#N/A</v>
      </c>
      <c r="AB201" s="17" t="e">
        <f>INDEX(allsections[[S]:[Order]],MATCH(Y201,allsections[SGUID],0),3)</f>
        <v>#N/A</v>
      </c>
      <c r="AC201" t="s">
        <v>1817</v>
      </c>
    </row>
    <row r="202" spans="1:29" ht="105" x14ac:dyDescent="0.25">
      <c r="A202" t="s">
        <v>1818</v>
      </c>
      <c r="B202" s="19" t="s">
        <v>1819</v>
      </c>
      <c r="C202" s="19" t="s">
        <v>1061</v>
      </c>
      <c r="D202">
        <v>2401</v>
      </c>
      <c r="Z202" s="17" t="s">
        <v>1820</v>
      </c>
      <c r="AA202" s="17" t="e">
        <f>INDEX(allsections[[S]:[Order]],MATCH(X202,allsections[SGUID],0),3)</f>
        <v>#N/A</v>
      </c>
      <c r="AB202" s="17" t="e">
        <f>INDEX(allsections[[S]:[Order]],MATCH(Y202,allsections[SGUID],0),3)</f>
        <v>#N/A</v>
      </c>
      <c r="AC202" t="s">
        <v>1821</v>
      </c>
    </row>
    <row r="203" spans="1:29" ht="90" x14ac:dyDescent="0.25">
      <c r="A203" t="s">
        <v>1822</v>
      </c>
      <c r="B203" s="19" t="s">
        <v>1823</v>
      </c>
      <c r="C203" s="19" t="s">
        <v>1061</v>
      </c>
      <c r="D203">
        <v>24</v>
      </c>
      <c r="Z203" s="17" t="s">
        <v>1824</v>
      </c>
      <c r="AA203" s="17" t="e">
        <f>INDEX(allsections[[S]:[Order]],MATCH(X203,allsections[SGUID],0),3)</f>
        <v>#N/A</v>
      </c>
      <c r="AB203" s="17" t="e">
        <f>INDEX(allsections[[S]:[Order]],MATCH(Y203,allsections[SGUID],0),3)</f>
        <v>#N/A</v>
      </c>
      <c r="AC203" t="s">
        <v>1825</v>
      </c>
    </row>
    <row r="204" spans="1:29" ht="240" x14ac:dyDescent="0.25">
      <c r="A204" t="s">
        <v>1826</v>
      </c>
      <c r="B204" s="19" t="s">
        <v>1827</v>
      </c>
      <c r="C204" s="19" t="s">
        <v>1061</v>
      </c>
      <c r="D204">
        <v>2502</v>
      </c>
      <c r="Z204" s="17" t="s">
        <v>1828</v>
      </c>
      <c r="AA204" s="17" t="e">
        <f>INDEX(allsections[[S]:[Order]],MATCH(X204,allsections[SGUID],0),3)</f>
        <v>#N/A</v>
      </c>
      <c r="AB204" s="17" t="e">
        <f>INDEX(allsections[[S]:[Order]],MATCH(Y204,allsections[SGUID],0),3)</f>
        <v>#N/A</v>
      </c>
      <c r="AC204" t="s">
        <v>1829</v>
      </c>
    </row>
    <row r="205" spans="1:29" ht="120" x14ac:dyDescent="0.25">
      <c r="A205" t="s">
        <v>1830</v>
      </c>
      <c r="B205" s="19" t="s">
        <v>1831</v>
      </c>
      <c r="C205" s="19" t="s">
        <v>1061</v>
      </c>
      <c r="D205">
        <v>2402</v>
      </c>
      <c r="Z205" s="17" t="s">
        <v>1832</v>
      </c>
      <c r="AA205" s="17" t="e">
        <f>INDEX(allsections[[S]:[Order]],MATCH(X205,allsections[SGUID],0),3)</f>
        <v>#N/A</v>
      </c>
      <c r="AB205" s="17" t="e">
        <f>INDEX(allsections[[S]:[Order]],MATCH(Y205,allsections[SGUID],0),3)</f>
        <v>#N/A</v>
      </c>
      <c r="AC205" t="s">
        <v>1833</v>
      </c>
    </row>
    <row r="206" spans="1:29" ht="90" x14ac:dyDescent="0.25">
      <c r="A206" t="s">
        <v>1834</v>
      </c>
      <c r="B206" s="19" t="s">
        <v>1835</v>
      </c>
      <c r="C206" s="19" t="s">
        <v>1061</v>
      </c>
      <c r="D206">
        <v>2503</v>
      </c>
      <c r="Z206" s="17" t="s">
        <v>1836</v>
      </c>
      <c r="AA206" s="17" t="e">
        <f>INDEX(allsections[[S]:[Order]],MATCH(X206,allsections[SGUID],0),3)</f>
        <v>#N/A</v>
      </c>
      <c r="AB206" s="17" t="e">
        <f>INDEX(allsections[[S]:[Order]],MATCH(Y206,allsections[SGUID],0),3)</f>
        <v>#N/A</v>
      </c>
      <c r="AC206" t="s">
        <v>1837</v>
      </c>
    </row>
    <row r="207" spans="1:29" ht="90" x14ac:dyDescent="0.25">
      <c r="A207" t="s">
        <v>1838</v>
      </c>
      <c r="B207" s="19" t="s">
        <v>1839</v>
      </c>
      <c r="C207" t="s">
        <v>1061</v>
      </c>
      <c r="D207">
        <v>3303</v>
      </c>
      <c r="Z207" s="17" t="s">
        <v>1840</v>
      </c>
      <c r="AA207" s="17" t="e">
        <f>INDEX(allsections[[S]:[Order]],MATCH(X207,allsections[SGUID],0),3)</f>
        <v>#N/A</v>
      </c>
      <c r="AB207" s="17" t="e">
        <f>INDEX(allsections[[S]:[Order]],MATCH(Y207,allsections[SGUID],0),3)</f>
        <v>#N/A</v>
      </c>
      <c r="AC207" t="s">
        <v>1841</v>
      </c>
    </row>
    <row r="208" spans="1:29" ht="75" x14ac:dyDescent="0.25">
      <c r="A208" t="s">
        <v>1842</v>
      </c>
      <c r="B208" s="19" t="s">
        <v>1843</v>
      </c>
      <c r="C208" t="s">
        <v>1061</v>
      </c>
      <c r="D208">
        <v>33</v>
      </c>
      <c r="Z208" s="17" t="s">
        <v>1844</v>
      </c>
      <c r="AA208" s="17" t="e">
        <f>INDEX(allsections[[S]:[Order]],MATCH(X208,allsections[SGUID],0),3)</f>
        <v>#N/A</v>
      </c>
      <c r="AB208" s="17" t="e">
        <f>INDEX(allsections[[S]:[Order]],MATCH(Y208,allsections[SGUID],0),3)</f>
        <v>#N/A</v>
      </c>
      <c r="AC208" t="s">
        <v>1845</v>
      </c>
    </row>
    <row r="209" spans="1:29" ht="45" x14ac:dyDescent="0.25">
      <c r="A209" t="s">
        <v>1846</v>
      </c>
      <c r="B209" s="19" t="s">
        <v>1847</v>
      </c>
      <c r="C209" t="s">
        <v>1061</v>
      </c>
      <c r="D209">
        <v>17</v>
      </c>
      <c r="Z209" s="17" t="s">
        <v>1848</v>
      </c>
      <c r="AA209" s="17" t="e">
        <f>INDEX(allsections[[S]:[Order]],MATCH(X209,allsections[SGUID],0),3)</f>
        <v>#N/A</v>
      </c>
      <c r="AB209" s="17" t="e">
        <f>INDEX(allsections[[S]:[Order]],MATCH(Y209,allsections[SGUID],0),3)</f>
        <v>#N/A</v>
      </c>
      <c r="AC209" t="s">
        <v>1849</v>
      </c>
    </row>
    <row r="210" spans="1:29" ht="90" x14ac:dyDescent="0.25">
      <c r="A210" t="s">
        <v>1850</v>
      </c>
      <c r="B210" s="19" t="s">
        <v>1851</v>
      </c>
      <c r="C210" t="s">
        <v>1061</v>
      </c>
      <c r="D210">
        <v>26</v>
      </c>
      <c r="Z210" s="17" t="s">
        <v>1852</v>
      </c>
      <c r="AA210" s="17" t="e">
        <f>INDEX(allsections[[S]:[Order]],MATCH(X210,allsections[SGUID],0),3)</f>
        <v>#N/A</v>
      </c>
      <c r="AB210" s="17" t="e">
        <f>INDEX(allsections[[S]:[Order]],MATCH(Y210,allsections[SGUID],0),3)</f>
        <v>#N/A</v>
      </c>
      <c r="AC210" t="s">
        <v>1853</v>
      </c>
    </row>
    <row r="211" spans="1:29" ht="75" x14ac:dyDescent="0.25">
      <c r="A211" t="s">
        <v>1854</v>
      </c>
      <c r="B211" s="19" t="s">
        <v>1855</v>
      </c>
      <c r="C211" t="s">
        <v>1061</v>
      </c>
      <c r="D211">
        <v>2903</v>
      </c>
      <c r="Z211" s="17" t="s">
        <v>1856</v>
      </c>
      <c r="AA211" s="17" t="e">
        <f>INDEX(allsections[[S]:[Order]],MATCH(X211,allsections[SGUID],0),3)</f>
        <v>#N/A</v>
      </c>
      <c r="AB211" s="17" t="e">
        <f>INDEX(allsections[[S]:[Order]],MATCH(Y211,allsections[SGUID],0),3)</f>
        <v>#N/A</v>
      </c>
      <c r="AC211" t="s">
        <v>1857</v>
      </c>
    </row>
    <row r="212" spans="1:29" ht="75" x14ac:dyDescent="0.25">
      <c r="A212" t="s">
        <v>1858</v>
      </c>
      <c r="B212" s="19" t="s">
        <v>1859</v>
      </c>
      <c r="C212" t="s">
        <v>1061</v>
      </c>
      <c r="D212">
        <v>29</v>
      </c>
      <c r="Z212" s="17" t="s">
        <v>1860</v>
      </c>
      <c r="AA212" s="17" t="e">
        <f>INDEX(allsections[[S]:[Order]],MATCH(X212,allsections[SGUID],0),3)</f>
        <v>#N/A</v>
      </c>
      <c r="AB212" s="17" t="e">
        <f>INDEX(allsections[[S]:[Order]],MATCH(Y212,allsections[SGUID],0),3)</f>
        <v>#N/A</v>
      </c>
      <c r="AC212" t="s">
        <v>1861</v>
      </c>
    </row>
    <row r="213" spans="1:29" ht="75" x14ac:dyDescent="0.25">
      <c r="A213" t="s">
        <v>1862</v>
      </c>
      <c r="B213" s="19" t="s">
        <v>1863</v>
      </c>
      <c r="C213" t="s">
        <v>1061</v>
      </c>
      <c r="D213">
        <v>2901</v>
      </c>
      <c r="Z213" s="17" t="s">
        <v>1864</v>
      </c>
      <c r="AA213" s="17" t="e">
        <f>INDEX(allsections[[S]:[Order]],MATCH(X213,allsections[SGUID],0),3)</f>
        <v>#N/A</v>
      </c>
      <c r="AB213" s="17" t="e">
        <f>INDEX(allsections[[S]:[Order]],MATCH(Y213,allsections[SGUID],0),3)</f>
        <v>#N/A</v>
      </c>
      <c r="AC213" t="s">
        <v>1865</v>
      </c>
    </row>
    <row r="214" spans="1:29" ht="75" x14ac:dyDescent="0.25">
      <c r="A214" t="s">
        <v>1866</v>
      </c>
      <c r="B214" s="19" t="s">
        <v>1867</v>
      </c>
      <c r="C214" t="s">
        <v>1061</v>
      </c>
      <c r="D214">
        <v>3202</v>
      </c>
      <c r="Z214" s="17" t="s">
        <v>1868</v>
      </c>
      <c r="AA214" s="17" t="e">
        <f>INDEX(allsections[[S]:[Order]],MATCH(X214,allsections[SGUID],0),3)</f>
        <v>#N/A</v>
      </c>
      <c r="AB214" s="17" t="e">
        <f>INDEX(allsections[[S]:[Order]],MATCH(Y214,allsections[SGUID],0),3)</f>
        <v>#N/A</v>
      </c>
      <c r="AC214" t="s">
        <v>1869</v>
      </c>
    </row>
    <row r="215" spans="1:29" ht="90" x14ac:dyDescent="0.25">
      <c r="A215" t="s">
        <v>1870</v>
      </c>
      <c r="B215" s="19" t="s">
        <v>1871</v>
      </c>
      <c r="C215" t="s">
        <v>1061</v>
      </c>
      <c r="D215">
        <v>32</v>
      </c>
      <c r="Z215" s="17" t="s">
        <v>1872</v>
      </c>
      <c r="AA215" s="17" t="e">
        <f>INDEX(allsections[[S]:[Order]],MATCH(X215,allsections[SGUID],0),3)</f>
        <v>#N/A</v>
      </c>
      <c r="AB215" s="17" t="e">
        <f>INDEX(allsections[[S]:[Order]],MATCH(Y215,allsections[SGUID],0),3)</f>
        <v>#N/A</v>
      </c>
      <c r="AC215" t="s">
        <v>1873</v>
      </c>
    </row>
    <row r="216" spans="1:29" ht="135" x14ac:dyDescent="0.25">
      <c r="A216" t="s">
        <v>1874</v>
      </c>
      <c r="B216" s="19" t="s">
        <v>1875</v>
      </c>
      <c r="C216" t="s">
        <v>1061</v>
      </c>
      <c r="D216">
        <v>3203</v>
      </c>
      <c r="Z216" s="17" t="s">
        <v>1876</v>
      </c>
      <c r="AA216" s="17" t="e">
        <f>INDEX(allsections[[S]:[Order]],MATCH(X216,allsections[SGUID],0),3)</f>
        <v>#N/A</v>
      </c>
      <c r="AB216" s="17" t="e">
        <f>INDEX(allsections[[S]:[Order]],MATCH(Y216,allsections[SGUID],0),3)</f>
        <v>#N/A</v>
      </c>
      <c r="AC216" t="s">
        <v>1877</v>
      </c>
    </row>
    <row r="217" spans="1:29" ht="75" x14ac:dyDescent="0.25">
      <c r="A217" t="s">
        <v>1878</v>
      </c>
      <c r="B217" s="19" t="s">
        <v>1879</v>
      </c>
      <c r="C217" t="s">
        <v>1061</v>
      </c>
      <c r="D217">
        <v>3204</v>
      </c>
      <c r="Z217" s="17" t="s">
        <v>1880</v>
      </c>
      <c r="AA217" s="17" t="e">
        <f>INDEX(allsections[[S]:[Order]],MATCH(X217,allsections[SGUID],0),3)</f>
        <v>#N/A</v>
      </c>
      <c r="AB217" s="17" t="e">
        <f>INDEX(allsections[[S]:[Order]],MATCH(Y217,allsections[SGUID],0),3)</f>
        <v>#N/A</v>
      </c>
      <c r="AC217" t="s">
        <v>1881</v>
      </c>
    </row>
    <row r="218" spans="1:29" ht="120" x14ac:dyDescent="0.25">
      <c r="A218" t="s">
        <v>1882</v>
      </c>
      <c r="B218" s="19" t="s">
        <v>1883</v>
      </c>
      <c r="C218" t="s">
        <v>1061</v>
      </c>
      <c r="D218">
        <v>3</v>
      </c>
      <c r="Z218" s="17" t="s">
        <v>1884</v>
      </c>
      <c r="AA218" s="17" t="e">
        <f>INDEX(allsections[[S]:[Order]],MATCH(X218,allsections[SGUID],0),3)</f>
        <v>#N/A</v>
      </c>
      <c r="AB218" s="17" t="e">
        <f>INDEX(allsections[[S]:[Order]],MATCH(Y218,allsections[SGUID],0),3)</f>
        <v>#N/A</v>
      </c>
      <c r="AC218" t="s">
        <v>1885</v>
      </c>
    </row>
    <row r="219" spans="1:29" ht="60" x14ac:dyDescent="0.25">
      <c r="A219" t="s">
        <v>1886</v>
      </c>
      <c r="B219" s="19" t="s">
        <v>1887</v>
      </c>
      <c r="C219" t="s">
        <v>1061</v>
      </c>
      <c r="D219">
        <v>13</v>
      </c>
      <c r="Z219" s="17" t="s">
        <v>1888</v>
      </c>
      <c r="AA219" s="17" t="e">
        <f>INDEX(allsections[[S]:[Order]],MATCH(X219,allsections[SGUID],0),3)</f>
        <v>#N/A</v>
      </c>
      <c r="AB219" s="17" t="e">
        <f>INDEX(allsections[[S]:[Order]],MATCH(Y219,allsections[SGUID],0),3)</f>
        <v>#N/A</v>
      </c>
      <c r="AC219" t="s">
        <v>1889</v>
      </c>
    </row>
    <row r="220" spans="1:29" ht="14.45" customHeight="1" x14ac:dyDescent="0.25">
      <c r="A220" t="s">
        <v>1890</v>
      </c>
      <c r="B220" s="19" t="s">
        <v>1891</v>
      </c>
      <c r="C220" t="s">
        <v>1061</v>
      </c>
      <c r="D220">
        <v>3209</v>
      </c>
      <c r="Z220" s="17" t="s">
        <v>1892</v>
      </c>
      <c r="AA220" s="17" t="e">
        <f>INDEX(allsections[[S]:[Order]],MATCH(X220,allsections[SGUID],0),3)</f>
        <v>#N/A</v>
      </c>
      <c r="AB220" s="17" t="e">
        <f>INDEX(allsections[[S]:[Order]],MATCH(Y220,allsections[SGUID],0),3)</f>
        <v>#N/A</v>
      </c>
      <c r="AC220" t="s">
        <v>1893</v>
      </c>
    </row>
    <row r="221" spans="1:29" ht="120" x14ac:dyDescent="0.25">
      <c r="A221" t="s">
        <v>1894</v>
      </c>
      <c r="B221" s="19" t="s">
        <v>1895</v>
      </c>
      <c r="C221" t="s">
        <v>1061</v>
      </c>
      <c r="D221">
        <v>3211</v>
      </c>
      <c r="Z221" s="17" t="s">
        <v>1896</v>
      </c>
      <c r="AA221" s="17" t="e">
        <f>INDEX(allsections[[S]:[Order]],MATCH(X221,allsections[SGUID],0),3)</f>
        <v>#N/A</v>
      </c>
      <c r="AB221" s="17" t="e">
        <f>INDEX(allsections[[S]:[Order]],MATCH(Y221,allsections[SGUID],0),3)</f>
        <v>#N/A</v>
      </c>
      <c r="AC221" t="s">
        <v>1897</v>
      </c>
    </row>
    <row r="222" spans="1:29" ht="75" x14ac:dyDescent="0.25">
      <c r="A222" t="s">
        <v>1898</v>
      </c>
      <c r="B222" s="19" t="s">
        <v>1899</v>
      </c>
      <c r="C222" t="s">
        <v>1061</v>
      </c>
      <c r="D222">
        <v>2002</v>
      </c>
      <c r="Z222" s="17" t="s">
        <v>1900</v>
      </c>
      <c r="AA222" s="17" t="e">
        <f>INDEX(allsections[[S]:[Order]],MATCH(X222,allsections[SGUID],0),3)</f>
        <v>#N/A</v>
      </c>
      <c r="AB222" s="17" t="e">
        <f>INDEX(allsections[[S]:[Order]],MATCH(Y222,allsections[SGUID],0),3)</f>
        <v>#N/A</v>
      </c>
      <c r="AC222" t="s">
        <v>1901</v>
      </c>
    </row>
    <row r="223" spans="1:29" ht="105" x14ac:dyDescent="0.25">
      <c r="A223" t="s">
        <v>1902</v>
      </c>
      <c r="B223" s="19" t="s">
        <v>1903</v>
      </c>
      <c r="C223" t="s">
        <v>1061</v>
      </c>
      <c r="D223">
        <v>20</v>
      </c>
      <c r="Z223" s="17" t="s">
        <v>1904</v>
      </c>
      <c r="AA223" s="17" t="e">
        <f>INDEX(allsections[[S]:[Order]],MATCH(X223,allsections[SGUID],0),3)</f>
        <v>#N/A</v>
      </c>
      <c r="AB223" s="17" t="e">
        <f>INDEX(allsections[[S]:[Order]],MATCH(Y223,allsections[SGUID],0),3)</f>
        <v>#N/A</v>
      </c>
      <c r="AC223" t="s">
        <v>1905</v>
      </c>
    </row>
    <row r="224" spans="1:29" ht="60" x14ac:dyDescent="0.25">
      <c r="A224" t="s">
        <v>1906</v>
      </c>
      <c r="B224" s="19" t="s">
        <v>1907</v>
      </c>
      <c r="C224" t="s">
        <v>1061</v>
      </c>
      <c r="D224">
        <v>2004</v>
      </c>
      <c r="Z224" s="17" t="s">
        <v>1908</v>
      </c>
      <c r="AA224" s="17" t="e">
        <f>INDEX(allsections[[S]:[Order]],MATCH(X224,allsections[SGUID],0),3)</f>
        <v>#N/A</v>
      </c>
      <c r="AB224" s="17" t="e">
        <f>INDEX(allsections[[S]:[Order]],MATCH(Y224,allsections[SGUID],0),3)</f>
        <v>#N/A</v>
      </c>
      <c r="AC224" t="s">
        <v>1909</v>
      </c>
    </row>
    <row r="225" spans="1:29" ht="105" x14ac:dyDescent="0.25">
      <c r="A225" t="s">
        <v>1910</v>
      </c>
      <c r="B225" s="19" t="s">
        <v>1911</v>
      </c>
      <c r="C225" t="s">
        <v>1061</v>
      </c>
      <c r="D225">
        <v>24</v>
      </c>
      <c r="Z225" s="17" t="s">
        <v>1912</v>
      </c>
      <c r="AA225" s="17" t="e">
        <f>INDEX(allsections[[S]:[Order]],MATCH(X225,allsections[SGUID],0),3)</f>
        <v>#N/A</v>
      </c>
      <c r="AB225" s="17" t="e">
        <f>INDEX(allsections[[S]:[Order]],MATCH(Y225,allsections[SGUID],0),3)</f>
        <v>#N/A</v>
      </c>
      <c r="AC225" t="s">
        <v>1913</v>
      </c>
    </row>
    <row r="226" spans="1:29" ht="60" x14ac:dyDescent="0.25">
      <c r="A226" t="s">
        <v>1914</v>
      </c>
      <c r="B226" s="19" t="s">
        <v>1915</v>
      </c>
      <c r="C226" t="s">
        <v>1061</v>
      </c>
      <c r="D226">
        <v>23</v>
      </c>
      <c r="Z226" s="17" t="s">
        <v>1916</v>
      </c>
      <c r="AA226" s="17" t="e">
        <f>INDEX(allsections[[S]:[Order]],MATCH(X226,allsections[SGUID],0),3)</f>
        <v>#N/A</v>
      </c>
      <c r="AB226" s="17" t="e">
        <f>INDEX(allsections[[S]:[Order]],MATCH(Y226,allsections[SGUID],0),3)</f>
        <v>#N/A</v>
      </c>
      <c r="AC226" t="s">
        <v>1917</v>
      </c>
    </row>
    <row r="227" spans="1:29" ht="105" x14ac:dyDescent="0.25">
      <c r="A227" t="s">
        <v>1918</v>
      </c>
      <c r="B227" s="19" t="s">
        <v>1919</v>
      </c>
      <c r="C227" t="s">
        <v>1061</v>
      </c>
      <c r="D227">
        <v>2201</v>
      </c>
      <c r="Z227" s="17" t="s">
        <v>1920</v>
      </c>
      <c r="AA227" s="17" t="e">
        <f>INDEX(allsections[[S]:[Order]],MATCH(X227,allsections[SGUID],0),3)</f>
        <v>#N/A</v>
      </c>
      <c r="AB227" s="17" t="e">
        <f>INDEX(allsections[[S]:[Order]],MATCH(Y227,allsections[SGUID],0),3)</f>
        <v>#N/A</v>
      </c>
      <c r="AC227" t="s">
        <v>1921</v>
      </c>
    </row>
    <row r="228" spans="1:29" ht="90" x14ac:dyDescent="0.25">
      <c r="A228" t="s">
        <v>1922</v>
      </c>
      <c r="B228" s="19" t="s">
        <v>1923</v>
      </c>
      <c r="C228" t="s">
        <v>1061</v>
      </c>
      <c r="D228">
        <v>22</v>
      </c>
      <c r="Z228" s="17" t="s">
        <v>1924</v>
      </c>
      <c r="AA228" s="17" t="e">
        <f>INDEX(allsections[[S]:[Order]],MATCH(X228,allsections[SGUID],0),3)</f>
        <v>#N/A</v>
      </c>
      <c r="AB228" s="17" t="e">
        <f>INDEX(allsections[[S]:[Order]],MATCH(Y228,allsections[SGUID],0),3)</f>
        <v>#N/A</v>
      </c>
      <c r="AC228" t="s">
        <v>1925</v>
      </c>
    </row>
    <row r="229" spans="1:29" ht="60" x14ac:dyDescent="0.25">
      <c r="A229" t="s">
        <v>1926</v>
      </c>
      <c r="B229" s="19" t="s">
        <v>1927</v>
      </c>
      <c r="C229" t="s">
        <v>1061</v>
      </c>
      <c r="D229">
        <v>21</v>
      </c>
      <c r="Z229" s="17" t="s">
        <v>1928</v>
      </c>
      <c r="AA229" s="17" t="e">
        <f>INDEX(allsections[[S]:[Order]],MATCH(X229,allsections[SGUID],0),3)</f>
        <v>#N/A</v>
      </c>
      <c r="AB229" s="17" t="e">
        <f>INDEX(allsections[[S]:[Order]],MATCH(Y229,allsections[SGUID],0),3)</f>
        <v>#N/A</v>
      </c>
      <c r="AC229" t="s">
        <v>1929</v>
      </c>
    </row>
    <row r="230" spans="1:29" ht="150" x14ac:dyDescent="0.25">
      <c r="A230" t="s">
        <v>1930</v>
      </c>
      <c r="B230" s="19" t="s">
        <v>1931</v>
      </c>
      <c r="C230" t="s">
        <v>1061</v>
      </c>
      <c r="D230">
        <v>7</v>
      </c>
      <c r="Z230" s="17" t="s">
        <v>1932</v>
      </c>
      <c r="AA230" s="17" t="e">
        <f>INDEX(allsections[[S]:[Order]],MATCH(X230,allsections[SGUID],0),3)</f>
        <v>#N/A</v>
      </c>
      <c r="AB230" s="17" t="e">
        <f>INDEX(allsections[[S]:[Order]],MATCH(Y230,allsections[SGUID],0),3)</f>
        <v>#N/A</v>
      </c>
      <c r="AC230" t="s">
        <v>1933</v>
      </c>
    </row>
    <row r="231" spans="1:29" ht="75" x14ac:dyDescent="0.25">
      <c r="A231" t="s">
        <v>1934</v>
      </c>
      <c r="B231" s="19" t="s">
        <v>1935</v>
      </c>
      <c r="C231" t="s">
        <v>1061</v>
      </c>
      <c r="D231">
        <v>1</v>
      </c>
      <c r="Z231" s="17" t="s">
        <v>1936</v>
      </c>
      <c r="AA231" s="17" t="e">
        <f>INDEX(allsections[[S]:[Order]],MATCH(X231,allsections[SGUID],0),3)</f>
        <v>#N/A</v>
      </c>
      <c r="AB231" s="17" t="e">
        <f>INDEX(allsections[[S]:[Order]],MATCH(Y231,allsections[SGUID],0),3)</f>
        <v>#N/A</v>
      </c>
      <c r="AC231" t="s">
        <v>1937</v>
      </c>
    </row>
    <row r="232" spans="1:29" ht="75" x14ac:dyDescent="0.25">
      <c r="A232" t="s">
        <v>1938</v>
      </c>
      <c r="B232" s="19" t="s">
        <v>1939</v>
      </c>
      <c r="C232" t="s">
        <v>1061</v>
      </c>
      <c r="D232">
        <v>9</v>
      </c>
      <c r="Z232" s="17" t="s">
        <v>1940</v>
      </c>
      <c r="AA232" s="17" t="e">
        <f>INDEX(allsections[[S]:[Order]],MATCH(X232,allsections[SGUID],0),3)</f>
        <v>#N/A</v>
      </c>
      <c r="AB232" s="17" t="e">
        <f>INDEX(allsections[[S]:[Order]],MATCH(Y232,allsections[SGUID],0),3)</f>
        <v>#N/A</v>
      </c>
      <c r="AC232" t="s">
        <v>1941</v>
      </c>
    </row>
    <row r="233" spans="1:29" ht="90" x14ac:dyDescent="0.25">
      <c r="A233" t="s">
        <v>1942</v>
      </c>
      <c r="B233" s="19" t="s">
        <v>1943</v>
      </c>
      <c r="C233" t="s">
        <v>1061</v>
      </c>
      <c r="D233">
        <v>2</v>
      </c>
      <c r="Z233" s="17" t="s">
        <v>1944</v>
      </c>
      <c r="AA233" s="17" t="e">
        <f>INDEX(allsections[[S]:[Order]],MATCH(X233,allsections[SGUID],0),3)</f>
        <v>#N/A</v>
      </c>
      <c r="AB233" s="17" t="e">
        <f>INDEX(allsections[[S]:[Order]],MATCH(Y233,allsections[SGUID],0),3)</f>
        <v>#N/A</v>
      </c>
      <c r="AC233" t="s">
        <v>1945</v>
      </c>
    </row>
    <row r="234" spans="1:29" ht="90" x14ac:dyDescent="0.25">
      <c r="A234" t="s">
        <v>1946</v>
      </c>
      <c r="B234" s="19" t="s">
        <v>1947</v>
      </c>
      <c r="C234" t="s">
        <v>1061</v>
      </c>
      <c r="D234">
        <v>14</v>
      </c>
      <c r="Z234" s="17" t="s">
        <v>1948</v>
      </c>
      <c r="AA234" s="17" t="e">
        <f>INDEX(allsections[[S]:[Order]],MATCH(X234,allsections[SGUID],0),3)</f>
        <v>#N/A</v>
      </c>
      <c r="AB234" s="17" t="e">
        <f>INDEX(allsections[[S]:[Order]],MATCH(Y234,allsections[SGUID],0),3)</f>
        <v>#N/A</v>
      </c>
      <c r="AC234" t="s">
        <v>1949</v>
      </c>
    </row>
    <row r="235" spans="1:29" ht="30" x14ac:dyDescent="0.25">
      <c r="A235" t="s">
        <v>1950</v>
      </c>
      <c r="B235" s="19" t="s">
        <v>1951</v>
      </c>
      <c r="C235" t="s">
        <v>1061</v>
      </c>
      <c r="D235">
        <v>19</v>
      </c>
      <c r="Z235" s="17" t="s">
        <v>1952</v>
      </c>
      <c r="AA235" s="17" t="e">
        <f>INDEX(allsections[[S]:[Order]],MATCH(X235,allsections[SGUID],0),3)</f>
        <v>#N/A</v>
      </c>
      <c r="AB235" s="17" t="e">
        <f>INDEX(allsections[[S]:[Order]],MATCH(Y235,allsections[SGUID],0),3)</f>
        <v>#N/A</v>
      </c>
      <c r="AC235" t="s">
        <v>1953</v>
      </c>
    </row>
    <row r="236" spans="1:29" ht="90" x14ac:dyDescent="0.25">
      <c r="A236" t="s">
        <v>1954</v>
      </c>
      <c r="B236" s="19" t="s">
        <v>1955</v>
      </c>
      <c r="C236" t="s">
        <v>1061</v>
      </c>
      <c r="D236">
        <v>3301</v>
      </c>
      <c r="Z236" s="17" t="s">
        <v>1956</v>
      </c>
      <c r="AA236" s="17" t="e">
        <f>INDEX(allsections[[S]:[Order]],MATCH(X236,allsections[SGUID],0),3)</f>
        <v>#N/A</v>
      </c>
      <c r="AB236" s="17" t="e">
        <f>INDEX(allsections[[S]:[Order]],MATCH(Y236,allsections[SGUID],0),3)</f>
        <v>#N/A</v>
      </c>
      <c r="AC236" t="s">
        <v>1957</v>
      </c>
    </row>
    <row r="237" spans="1:29" ht="105" x14ac:dyDescent="0.25">
      <c r="A237" t="s">
        <v>1958</v>
      </c>
      <c r="B237" s="19" t="s">
        <v>1959</v>
      </c>
      <c r="C237" t="s">
        <v>1061</v>
      </c>
      <c r="D237">
        <v>3307</v>
      </c>
      <c r="Z237" s="17" t="s">
        <v>1960</v>
      </c>
      <c r="AA237" s="17" t="e">
        <f>INDEX(allsections[[S]:[Order]],MATCH(X237,allsections[SGUID],0),3)</f>
        <v>#N/A</v>
      </c>
      <c r="AB237" s="17" t="e">
        <f>INDEX(allsections[[S]:[Order]],MATCH(Y237,allsections[SGUID],0),3)</f>
        <v>#N/A</v>
      </c>
      <c r="AC237" t="s">
        <v>1961</v>
      </c>
    </row>
    <row r="238" spans="1:29" ht="105" x14ac:dyDescent="0.25">
      <c r="A238" t="s">
        <v>1962</v>
      </c>
      <c r="B238" s="19" t="s">
        <v>1963</v>
      </c>
      <c r="C238" t="s">
        <v>1061</v>
      </c>
      <c r="D238">
        <v>3006</v>
      </c>
      <c r="Z238" s="17" t="s">
        <v>1964</v>
      </c>
      <c r="AA238" s="17" t="e">
        <f>INDEX(allsections[[S]:[Order]],MATCH(X238,allsections[SGUID],0),3)</f>
        <v>#N/A</v>
      </c>
      <c r="AB238" s="17" t="e">
        <f>INDEX(allsections[[S]:[Order]],MATCH(Y238,allsections[SGUID],0),3)</f>
        <v>#N/A</v>
      </c>
      <c r="AC238" t="s">
        <v>1965</v>
      </c>
    </row>
    <row r="239" spans="1:29" ht="60" x14ac:dyDescent="0.25">
      <c r="A239" t="s">
        <v>1966</v>
      </c>
      <c r="B239" s="19" t="s">
        <v>1967</v>
      </c>
      <c r="C239" t="s">
        <v>1061</v>
      </c>
      <c r="D239">
        <v>30</v>
      </c>
      <c r="Z239" s="17" t="s">
        <v>1968</v>
      </c>
      <c r="AA239" s="17" t="e">
        <f>INDEX(allsections[[S]:[Order]],MATCH(X239,allsections[SGUID],0),3)</f>
        <v>#N/A</v>
      </c>
      <c r="AB239" s="17" t="e">
        <f>INDEX(allsections[[S]:[Order]],MATCH(Y239,allsections[SGUID],0),3)</f>
        <v>#N/A</v>
      </c>
      <c r="AC239" t="s">
        <v>1969</v>
      </c>
    </row>
    <row r="240" spans="1:29" ht="60" x14ac:dyDescent="0.25">
      <c r="A240" t="s">
        <v>1970</v>
      </c>
      <c r="B240" s="19" t="s">
        <v>1971</v>
      </c>
      <c r="C240" t="s">
        <v>1061</v>
      </c>
      <c r="D240">
        <v>3004</v>
      </c>
      <c r="Z240" s="17" t="s">
        <v>1972</v>
      </c>
      <c r="AA240" s="17" t="e">
        <f>INDEX(allsections[[S]:[Order]],MATCH(X240,allsections[SGUID],0),3)</f>
        <v>#N/A</v>
      </c>
      <c r="AB240" s="17" t="e">
        <f>INDEX(allsections[[S]:[Order]],MATCH(Y240,allsections[SGUID],0),3)</f>
        <v>#N/A</v>
      </c>
      <c r="AC240" t="s">
        <v>1973</v>
      </c>
    </row>
    <row r="241" spans="1:29" ht="60" x14ac:dyDescent="0.25">
      <c r="A241" t="s">
        <v>1974</v>
      </c>
      <c r="B241" s="19" t="s">
        <v>1975</v>
      </c>
      <c r="C241" t="s">
        <v>1061</v>
      </c>
      <c r="D241">
        <v>3002</v>
      </c>
      <c r="Z241" s="17" t="s">
        <v>1976</v>
      </c>
      <c r="AA241" s="17" t="e">
        <f>INDEX(allsections[[S]:[Order]],MATCH(X241,allsections[SGUID],0),3)</f>
        <v>#N/A</v>
      </c>
      <c r="AB241" s="17" t="e">
        <f>INDEX(allsections[[S]:[Order]],MATCH(Y241,allsections[SGUID],0),3)</f>
        <v>#N/A</v>
      </c>
      <c r="AC241" t="s">
        <v>1977</v>
      </c>
    </row>
    <row r="242" spans="1:29" ht="60" x14ac:dyDescent="0.25">
      <c r="A242" t="s">
        <v>1978</v>
      </c>
      <c r="B242" s="19" t="s">
        <v>1979</v>
      </c>
      <c r="C242" t="s">
        <v>1061</v>
      </c>
      <c r="D242">
        <v>3304</v>
      </c>
      <c r="Z242" s="17" t="s">
        <v>1980</v>
      </c>
      <c r="AA242" s="17" t="e">
        <f>INDEX(allsections[[S]:[Order]],MATCH(X242,allsections[SGUID],0),3)</f>
        <v>#N/A</v>
      </c>
      <c r="AB242" s="17" t="e">
        <f>INDEX(allsections[[S]:[Order]],MATCH(Y242,allsections[SGUID],0),3)</f>
        <v>#N/A</v>
      </c>
      <c r="AC242" t="s">
        <v>1981</v>
      </c>
    </row>
    <row r="243" spans="1:29" ht="75" x14ac:dyDescent="0.25">
      <c r="A243" t="s">
        <v>1982</v>
      </c>
      <c r="B243" s="19" t="s">
        <v>1983</v>
      </c>
      <c r="C243" t="s">
        <v>1061</v>
      </c>
      <c r="D243">
        <v>3302</v>
      </c>
      <c r="Z243" s="17" t="s">
        <v>1984</v>
      </c>
      <c r="AA243" s="17" t="e">
        <f>INDEX(allsections[[S]:[Order]],MATCH(X243,allsections[SGUID],0),3)</f>
        <v>#N/A</v>
      </c>
      <c r="AB243" s="17" t="e">
        <f>INDEX(allsections[[S]:[Order]],MATCH(Y243,allsections[SGUID],0),3)</f>
        <v>#N/A</v>
      </c>
      <c r="AC243" t="s">
        <v>1985</v>
      </c>
    </row>
    <row r="244" spans="1:29" ht="60" x14ac:dyDescent="0.25">
      <c r="A244" t="s">
        <v>1986</v>
      </c>
      <c r="B244" s="19" t="s">
        <v>1987</v>
      </c>
      <c r="C244" t="s">
        <v>1061</v>
      </c>
      <c r="D244">
        <v>3305</v>
      </c>
      <c r="Z244" s="17" t="s">
        <v>1988</v>
      </c>
      <c r="AA244" s="17" t="e">
        <f>INDEX(allsections[[S]:[Order]],MATCH(X244,allsections[SGUID],0),3)</f>
        <v>#N/A</v>
      </c>
      <c r="AB244" s="17" t="e">
        <f>INDEX(allsections[[S]:[Order]],MATCH(Y244,allsections[SGUID],0),3)</f>
        <v>#N/A</v>
      </c>
      <c r="AC244" t="s">
        <v>1989</v>
      </c>
    </row>
    <row r="245" spans="1:29" ht="60" x14ac:dyDescent="0.25">
      <c r="A245" t="s">
        <v>1990</v>
      </c>
      <c r="B245" s="19" t="s">
        <v>1991</v>
      </c>
      <c r="C245" t="s">
        <v>1061</v>
      </c>
      <c r="D245">
        <v>25</v>
      </c>
      <c r="Z245" s="17" t="s">
        <v>1992</v>
      </c>
      <c r="AA245" s="17" t="e">
        <f>INDEX(allsections[[S]:[Order]],MATCH(X245,allsections[SGUID],0),3)</f>
        <v>#N/A</v>
      </c>
      <c r="AB245" s="17" t="e">
        <f>INDEX(allsections[[S]:[Order]],MATCH(Y245,allsections[SGUID],0),3)</f>
        <v>#N/A</v>
      </c>
      <c r="AC245" t="s">
        <v>1993</v>
      </c>
    </row>
    <row r="246" spans="1:29" ht="135" x14ac:dyDescent="0.25">
      <c r="A246" t="s">
        <v>1994</v>
      </c>
      <c r="B246" s="19" t="s">
        <v>1995</v>
      </c>
      <c r="C246" t="s">
        <v>1061</v>
      </c>
      <c r="D246">
        <v>3001</v>
      </c>
      <c r="Z246" s="17" t="s">
        <v>1996</v>
      </c>
      <c r="AA246" s="17" t="e">
        <f>INDEX(allsections[[S]:[Order]],MATCH(X246,allsections[SGUID],0),3)</f>
        <v>#N/A</v>
      </c>
      <c r="AB246" s="17" t="e">
        <f>INDEX(allsections[[S]:[Order]],MATCH(Y246,allsections[SGUID],0),3)</f>
        <v>#N/A</v>
      </c>
      <c r="AC246" t="s">
        <v>1997</v>
      </c>
    </row>
    <row r="247" spans="1:29" ht="60" x14ac:dyDescent="0.25">
      <c r="A247" t="s">
        <v>1998</v>
      </c>
      <c r="B247" s="19" t="s">
        <v>1999</v>
      </c>
      <c r="C247" t="s">
        <v>1061</v>
      </c>
      <c r="D247">
        <v>3306</v>
      </c>
      <c r="Z247" s="17" t="s">
        <v>2000</v>
      </c>
      <c r="AA247" s="17" t="e">
        <f>INDEX(allsections[[S]:[Order]],MATCH(X247,allsections[SGUID],0),3)</f>
        <v>#N/A</v>
      </c>
      <c r="AB247" s="17" t="e">
        <f>INDEX(allsections[[S]:[Order]],MATCH(Y247,allsections[SGUID],0),3)</f>
        <v>#N/A</v>
      </c>
      <c r="AC247" t="s">
        <v>2001</v>
      </c>
    </row>
    <row r="248" spans="1:29" ht="90" x14ac:dyDescent="0.25">
      <c r="A248" t="s">
        <v>2002</v>
      </c>
      <c r="B248" s="19" t="s">
        <v>2003</v>
      </c>
      <c r="C248" t="s">
        <v>1061</v>
      </c>
      <c r="D248">
        <v>3003</v>
      </c>
      <c r="Z248" s="17" t="s">
        <v>2004</v>
      </c>
      <c r="AA248" s="17" t="e">
        <f>INDEX(allsections[[S]:[Order]],MATCH(X248,allsections[SGUID],0),3)</f>
        <v>#N/A</v>
      </c>
      <c r="AB248" s="17" t="e">
        <f>INDEX(allsections[[S]:[Order]],MATCH(Y248,allsections[SGUID],0),3)</f>
        <v>#N/A</v>
      </c>
      <c r="AC248" t="s">
        <v>2005</v>
      </c>
    </row>
    <row r="249" spans="1:29" ht="60" x14ac:dyDescent="0.25">
      <c r="A249" t="s">
        <v>2006</v>
      </c>
      <c r="B249" s="19" t="s">
        <v>2007</v>
      </c>
      <c r="C249" t="s">
        <v>1061</v>
      </c>
      <c r="D249">
        <v>3005</v>
      </c>
      <c r="Z249" s="17" t="s">
        <v>2008</v>
      </c>
      <c r="AA249" s="17" t="e">
        <f>INDEX(allsections[[S]:[Order]],MATCH(X249,allsections[SGUID],0),3)</f>
        <v>#N/A</v>
      </c>
      <c r="AB249" s="17" t="e">
        <f>INDEX(allsections[[S]:[Order]],MATCH(Y249,allsections[SGUID],0),3)</f>
        <v>#N/A</v>
      </c>
      <c r="AC249" t="s">
        <v>2009</v>
      </c>
    </row>
    <row r="250" spans="1:29" ht="60" x14ac:dyDescent="0.25">
      <c r="A250" t="s">
        <v>2010</v>
      </c>
      <c r="B250" s="19" t="s">
        <v>2011</v>
      </c>
      <c r="C250" t="s">
        <v>1061</v>
      </c>
      <c r="D250">
        <v>3207</v>
      </c>
      <c r="Z250" s="17" t="s">
        <v>2012</v>
      </c>
      <c r="AA250" s="17" t="e">
        <f>INDEX(allsections[[S]:[Order]],MATCH(X250,allsections[SGUID],0),3)</f>
        <v>#N/A</v>
      </c>
      <c r="AB250" s="17" t="e">
        <f>INDEX(allsections[[S]:[Order]],MATCH(Y250,allsections[SGUID],0),3)</f>
        <v>#N/A</v>
      </c>
      <c r="AC250" t="s">
        <v>2013</v>
      </c>
    </row>
    <row r="251" spans="1:29" ht="45" x14ac:dyDescent="0.25">
      <c r="A251" t="s">
        <v>2014</v>
      </c>
      <c r="B251" s="19" t="s">
        <v>2015</v>
      </c>
      <c r="C251" t="s">
        <v>1061</v>
      </c>
      <c r="D251">
        <v>16</v>
      </c>
      <c r="Z251" s="17" t="s">
        <v>2016</v>
      </c>
      <c r="AA251" s="17" t="e">
        <f>INDEX(allsections[[S]:[Order]],MATCH(X251,allsections[SGUID],0),3)</f>
        <v>#N/A</v>
      </c>
      <c r="AB251" s="17" t="e">
        <f>INDEX(allsections[[S]:[Order]],MATCH(Y251,allsections[SGUID],0),3)</f>
        <v>#N/A</v>
      </c>
      <c r="AC251" t="s">
        <v>2017</v>
      </c>
    </row>
    <row r="252" spans="1:29" ht="45" x14ac:dyDescent="0.25">
      <c r="A252" t="s">
        <v>2018</v>
      </c>
      <c r="B252" s="19" t="s">
        <v>2019</v>
      </c>
      <c r="C252" t="s">
        <v>1061</v>
      </c>
      <c r="D252">
        <v>15</v>
      </c>
      <c r="Z252" s="17" t="s">
        <v>2020</v>
      </c>
      <c r="AA252" s="17" t="e">
        <f>INDEX(allsections[[S]:[Order]],MATCH(X252,allsections[SGUID],0),3)</f>
        <v>#N/A</v>
      </c>
      <c r="AB252" s="17" t="e">
        <f>INDEX(allsections[[S]:[Order]],MATCH(Y252,allsections[SGUID],0),3)</f>
        <v>#N/A</v>
      </c>
      <c r="AC252" t="s">
        <v>2021</v>
      </c>
    </row>
    <row r="253" spans="1:29" ht="120" x14ac:dyDescent="0.25">
      <c r="A253" t="s">
        <v>2022</v>
      </c>
      <c r="B253" s="19" t="s">
        <v>2023</v>
      </c>
      <c r="C253" t="s">
        <v>1061</v>
      </c>
      <c r="D253">
        <v>5</v>
      </c>
      <c r="Z253" s="17" t="s">
        <v>2024</v>
      </c>
      <c r="AA253" s="17" t="e">
        <f>INDEX(allsections[[S]:[Order]],MATCH(X253,allsections[SGUID],0),3)</f>
        <v>#N/A</v>
      </c>
      <c r="AB253" s="17" t="e">
        <f>INDEX(allsections[[S]:[Order]],MATCH(Y253,allsections[SGUID],0),3)</f>
        <v>#N/A</v>
      </c>
      <c r="AC253" t="s">
        <v>2025</v>
      </c>
    </row>
    <row r="254" spans="1:29" ht="90" x14ac:dyDescent="0.25">
      <c r="A254" t="s">
        <v>2026</v>
      </c>
      <c r="B254" s="19" t="s">
        <v>2027</v>
      </c>
      <c r="C254" t="s">
        <v>1061</v>
      </c>
      <c r="D254">
        <v>11</v>
      </c>
      <c r="Z254" s="17" t="s">
        <v>2028</v>
      </c>
      <c r="AA254" s="17" t="e">
        <f>INDEX(allsections[[S]:[Order]],MATCH(X254,allsections[SGUID],0),3)</f>
        <v>#N/A</v>
      </c>
      <c r="AB254" s="17" t="e">
        <f>INDEX(allsections[[S]:[Order]],MATCH(Y254,allsections[SGUID],0),3)</f>
        <v>#N/A</v>
      </c>
      <c r="AC254" t="s">
        <v>2029</v>
      </c>
    </row>
    <row r="255" spans="1:29" ht="45" x14ac:dyDescent="0.25">
      <c r="A255" t="s">
        <v>2030</v>
      </c>
      <c r="B255" s="19" t="s">
        <v>2031</v>
      </c>
      <c r="C255" t="s">
        <v>1061</v>
      </c>
      <c r="D255">
        <v>10</v>
      </c>
      <c r="Z255" s="17" t="s">
        <v>2032</v>
      </c>
      <c r="AA255" s="17" t="e">
        <f>INDEX(allsections[[S]:[Order]],MATCH(X255,allsections[SGUID],0),3)</f>
        <v>#N/A</v>
      </c>
      <c r="AB255" s="17" t="e">
        <f>INDEX(allsections[[S]:[Order]],MATCH(Y255,allsections[SGUID],0),3)</f>
        <v>#N/A</v>
      </c>
      <c r="AC255" t="s">
        <v>2033</v>
      </c>
    </row>
    <row r="256" spans="1:29" ht="60" x14ac:dyDescent="0.25">
      <c r="A256" t="s">
        <v>2034</v>
      </c>
      <c r="B256" s="19" t="s">
        <v>2035</v>
      </c>
      <c r="C256" t="s">
        <v>1061</v>
      </c>
      <c r="D256">
        <v>12</v>
      </c>
      <c r="Z256" s="17" t="s">
        <v>2036</v>
      </c>
      <c r="AA256" s="17" t="e">
        <f>INDEX(allsections[[S]:[Order]],MATCH(X256,allsections[SGUID],0),3)</f>
        <v>#N/A</v>
      </c>
      <c r="AB256" s="17" t="e">
        <f>INDEX(allsections[[S]:[Order]],MATCH(Y256,allsections[SGUID],0),3)</f>
        <v>#N/A</v>
      </c>
      <c r="AC256" t="s">
        <v>2037</v>
      </c>
    </row>
    <row r="257" spans="1:29" ht="45" x14ac:dyDescent="0.25">
      <c r="A257" t="s">
        <v>2038</v>
      </c>
      <c r="B257" s="19" t="s">
        <v>2039</v>
      </c>
      <c r="C257" t="s">
        <v>1061</v>
      </c>
      <c r="D257">
        <v>8</v>
      </c>
      <c r="Z257" s="17" t="s">
        <v>2040</v>
      </c>
      <c r="AA257" s="17" t="e">
        <f>INDEX(allsections[[S]:[Order]],MATCH(X257,allsections[SGUID],0),3)</f>
        <v>#N/A</v>
      </c>
      <c r="AB257" s="17" t="e">
        <f>INDEX(allsections[[S]:[Order]],MATCH(Y257,allsections[SGUID],0),3)</f>
        <v>#N/A</v>
      </c>
      <c r="AC257" t="s">
        <v>2041</v>
      </c>
    </row>
    <row r="258" spans="1:29" ht="75" x14ac:dyDescent="0.25">
      <c r="A258" t="s">
        <v>2042</v>
      </c>
      <c r="B258" s="19" t="s">
        <v>2043</v>
      </c>
      <c r="C258" t="s">
        <v>1061</v>
      </c>
      <c r="D258">
        <v>31</v>
      </c>
      <c r="Z258" s="17" t="s">
        <v>2044</v>
      </c>
      <c r="AA258" s="17" t="e">
        <f>INDEX(allsections[[S]:[Order]],MATCH(X258,allsections[SGUID],0),3)</f>
        <v>#N/A</v>
      </c>
      <c r="AB258" s="17" t="e">
        <f>INDEX(allsections[[S]:[Order]],MATCH(Y258,allsections[SGUID],0),3)</f>
        <v>#N/A</v>
      </c>
      <c r="AC258" t="s">
        <v>2045</v>
      </c>
    </row>
    <row r="259" spans="1:29" ht="105" x14ac:dyDescent="0.25">
      <c r="A259" t="s">
        <v>2046</v>
      </c>
      <c r="B259" s="19" t="s">
        <v>2047</v>
      </c>
      <c r="C259" t="s">
        <v>1061</v>
      </c>
      <c r="D259">
        <v>27</v>
      </c>
      <c r="Z259" s="17" t="s">
        <v>2048</v>
      </c>
      <c r="AA259" s="17" t="e">
        <f>INDEX(allsections[[S]:[Order]],MATCH(X259,allsections[SGUID],0),3)</f>
        <v>#N/A</v>
      </c>
      <c r="AB259" s="17" t="e">
        <f>INDEX(allsections[[S]:[Order]],MATCH(Y259,allsections[SGUID],0),3)</f>
        <v>#N/A</v>
      </c>
      <c r="AC259" t="s">
        <v>2049</v>
      </c>
    </row>
    <row r="260" spans="1:29" ht="75" x14ac:dyDescent="0.25">
      <c r="A260" t="s">
        <v>2050</v>
      </c>
      <c r="B260" s="19" t="s">
        <v>2051</v>
      </c>
      <c r="C260" t="s">
        <v>1061</v>
      </c>
      <c r="D260">
        <v>2802</v>
      </c>
      <c r="Z260" s="17" t="s">
        <v>2052</v>
      </c>
      <c r="AA260" s="17" t="e">
        <f>INDEX(allsections[[S]:[Order]],MATCH(X260,allsections[SGUID],0),3)</f>
        <v>#N/A</v>
      </c>
      <c r="AB260" s="17" t="e">
        <f>INDEX(allsections[[S]:[Order]],MATCH(Y260,allsections[SGUID],0),3)</f>
        <v>#N/A</v>
      </c>
      <c r="AC260" t="s">
        <v>2053</v>
      </c>
    </row>
    <row r="261" spans="1:29" ht="105" x14ac:dyDescent="0.25">
      <c r="A261" t="s">
        <v>2054</v>
      </c>
      <c r="B261" s="19" t="s">
        <v>2055</v>
      </c>
      <c r="C261" t="s">
        <v>1061</v>
      </c>
      <c r="D261">
        <v>28</v>
      </c>
      <c r="Z261" s="17" t="s">
        <v>2056</v>
      </c>
      <c r="AA261" s="17" t="e">
        <f>INDEX(allsections[[S]:[Order]],MATCH(X261,allsections[SGUID],0),3)</f>
        <v>#N/A</v>
      </c>
      <c r="AB261" s="17" t="e">
        <f>INDEX(allsections[[S]:[Order]],MATCH(Y261,allsections[SGUID],0),3)</f>
        <v>#N/A</v>
      </c>
      <c r="AC261" t="s">
        <v>2057</v>
      </c>
    </row>
    <row r="262" spans="1:29" ht="120" x14ac:dyDescent="0.25">
      <c r="A262" t="s">
        <v>2058</v>
      </c>
      <c r="B262" s="19" t="s">
        <v>2059</v>
      </c>
      <c r="C262" t="s">
        <v>1061</v>
      </c>
      <c r="D262">
        <v>2801</v>
      </c>
      <c r="Z262" s="17" t="s">
        <v>2060</v>
      </c>
      <c r="AA262" s="17" t="e">
        <f>INDEX(allsections[[S]:[Order]],MATCH(X262,allsections[SGUID],0),3)</f>
        <v>#N/A</v>
      </c>
      <c r="AB262" s="17" t="e">
        <f>INDEX(allsections[[S]:[Order]],MATCH(Y262,allsections[SGUID],0),3)</f>
        <v>#N/A</v>
      </c>
      <c r="AC262" t="s">
        <v>2061</v>
      </c>
    </row>
    <row r="263" spans="1:29" ht="60" x14ac:dyDescent="0.25">
      <c r="A263" t="s">
        <v>2062</v>
      </c>
      <c r="B263" s="19" t="s">
        <v>2063</v>
      </c>
      <c r="C263" t="s">
        <v>1061</v>
      </c>
      <c r="D263">
        <v>2904</v>
      </c>
      <c r="Z263" s="17" t="s">
        <v>2064</v>
      </c>
      <c r="AA263" s="17" t="e">
        <f>INDEX(allsections[[S]:[Order]],MATCH(X263,allsections[SGUID],0),3)</f>
        <v>#N/A</v>
      </c>
      <c r="AB263" s="17" t="e">
        <f>INDEX(allsections[[S]:[Order]],MATCH(Y263,allsections[SGUID],0),3)</f>
        <v>#N/A</v>
      </c>
      <c r="AC263" t="s">
        <v>2065</v>
      </c>
    </row>
    <row r="264" spans="1:29" ht="45" x14ac:dyDescent="0.25">
      <c r="A264" t="s">
        <v>2066</v>
      </c>
      <c r="B264" s="19" t="s">
        <v>2067</v>
      </c>
      <c r="C264" t="s">
        <v>1061</v>
      </c>
      <c r="D264">
        <v>6</v>
      </c>
      <c r="Z264" s="17" t="s">
        <v>2068</v>
      </c>
      <c r="AA264" s="17" t="e">
        <f>INDEX(allsections[[S]:[Order]],MATCH(X264,allsections[SGUID],0),3)</f>
        <v>#N/A</v>
      </c>
      <c r="AB264" s="17" t="e">
        <f>INDEX(allsections[[S]:[Order]],MATCH(Y264,allsections[SGUID],0),3)</f>
        <v>#N/A</v>
      </c>
      <c r="AC264" t="s">
        <v>2069</v>
      </c>
    </row>
    <row r="265" spans="1:29" ht="165" x14ac:dyDescent="0.25">
      <c r="A265" t="s">
        <v>2070</v>
      </c>
      <c r="B265" s="19" t="s">
        <v>2071</v>
      </c>
      <c r="C265" t="s">
        <v>1061</v>
      </c>
      <c r="D265">
        <v>2203</v>
      </c>
      <c r="Z265" s="17" t="s">
        <v>2072</v>
      </c>
      <c r="AA265" s="17" t="e">
        <f>INDEX(allsections[[S]:[Order]],MATCH(X265,allsections[SGUID],0),3)</f>
        <v>#N/A</v>
      </c>
      <c r="AB265" s="17" t="e">
        <f>INDEX(allsections[[S]:[Order]],MATCH(Y265,allsections[SGUID],0),3)</f>
        <v>#N/A</v>
      </c>
      <c r="AC265" t="s">
        <v>2073</v>
      </c>
    </row>
    <row r="266" spans="1:29" ht="135" x14ac:dyDescent="0.25">
      <c r="A266" t="s">
        <v>2074</v>
      </c>
      <c r="B266" s="19" t="s">
        <v>2075</v>
      </c>
      <c r="C266" t="s">
        <v>1061</v>
      </c>
      <c r="D266">
        <v>2202</v>
      </c>
      <c r="Z266" s="17" t="s">
        <v>2076</v>
      </c>
      <c r="AA266" s="17" t="e">
        <f>INDEX(allsections[[S]:[Order]],MATCH(X266,allsections[SGUID],0),3)</f>
        <v>#N/A</v>
      </c>
      <c r="AB266" s="17" t="e">
        <f>INDEX(allsections[[S]:[Order]],MATCH(Y266,allsections[SGUID],0),3)</f>
        <v>#N/A</v>
      </c>
      <c r="AC266" t="s">
        <v>2077</v>
      </c>
    </row>
    <row r="267" spans="1:29" ht="60" x14ac:dyDescent="0.25">
      <c r="A267" t="s">
        <v>2078</v>
      </c>
      <c r="B267" s="19" t="s">
        <v>2079</v>
      </c>
      <c r="C267" t="s">
        <v>1061</v>
      </c>
      <c r="D267">
        <v>18</v>
      </c>
      <c r="Z267" s="17" t="s">
        <v>2080</v>
      </c>
      <c r="AA267" s="17" t="e">
        <f>INDEX(allsections[[S]:[Order]],MATCH(X267,allsections[SGUID],0),3)</f>
        <v>#N/A</v>
      </c>
      <c r="AB267" s="17" t="e">
        <f>INDEX(allsections[[S]:[Order]],MATCH(Y267,allsections[SGUID],0),3)</f>
        <v>#N/A</v>
      </c>
      <c r="AC267" t="s">
        <v>2081</v>
      </c>
    </row>
    <row r="268" spans="1:29" ht="75" x14ac:dyDescent="0.25">
      <c r="A268" t="s">
        <v>2082</v>
      </c>
      <c r="B268" s="19" t="s">
        <v>2083</v>
      </c>
      <c r="C268" t="s">
        <v>1061</v>
      </c>
      <c r="D268">
        <v>3210</v>
      </c>
      <c r="Z268" s="17" t="s">
        <v>2084</v>
      </c>
      <c r="AA268" s="17" t="e">
        <f>INDEX(allsections[[S]:[Order]],MATCH(X268,allsections[SGUID],0),3)</f>
        <v>#N/A</v>
      </c>
      <c r="AB268" s="17" t="e">
        <f>INDEX(allsections[[S]:[Order]],MATCH(Y268,allsections[SGUID],0),3)</f>
        <v>#N/A</v>
      </c>
      <c r="AC268" t="s">
        <v>2085</v>
      </c>
    </row>
    <row r="269" spans="1:29" ht="120" x14ac:dyDescent="0.25">
      <c r="A269" t="s">
        <v>2086</v>
      </c>
      <c r="B269" s="19" t="s">
        <v>2087</v>
      </c>
      <c r="C269" t="s">
        <v>1061</v>
      </c>
      <c r="D269">
        <v>4</v>
      </c>
      <c r="Z269" s="17" t="s">
        <v>2088</v>
      </c>
      <c r="AA269" s="17" t="e">
        <f>INDEX(allsections[[S]:[Order]],MATCH(X269,allsections[SGUID],0),3)</f>
        <v>#N/A</v>
      </c>
      <c r="AB269" s="17" t="e">
        <f>INDEX(allsections[[S]:[Order]],MATCH(Y269,allsections[SGUID],0),3)</f>
        <v>#N/A</v>
      </c>
      <c r="AC269" t="s">
        <v>2089</v>
      </c>
    </row>
    <row r="270" spans="1:29" ht="105" x14ac:dyDescent="0.25">
      <c r="A270" t="s">
        <v>2090</v>
      </c>
      <c r="B270" s="19" t="s">
        <v>2091</v>
      </c>
      <c r="C270" t="s">
        <v>1061</v>
      </c>
      <c r="D270">
        <v>2003</v>
      </c>
      <c r="Z270" s="17" t="s">
        <v>2092</v>
      </c>
      <c r="AA270" s="17" t="e">
        <f>INDEX(allsections[[S]:[Order]],MATCH(X270,allsections[SGUID],0),3)</f>
        <v>#N/A</v>
      </c>
      <c r="AB270" s="17" t="e">
        <f>INDEX(allsections[[S]:[Order]],MATCH(Y270,allsections[SGUID],0),3)</f>
        <v>#N/A</v>
      </c>
      <c r="AC270" t="s">
        <v>2093</v>
      </c>
    </row>
    <row r="271" spans="1:29" ht="90" x14ac:dyDescent="0.25">
      <c r="A271" t="s">
        <v>2094</v>
      </c>
      <c r="B271" s="19" t="s">
        <v>2095</v>
      </c>
      <c r="C271" t="s">
        <v>1061</v>
      </c>
      <c r="D271">
        <v>2001</v>
      </c>
      <c r="Z271" s="17" t="s">
        <v>2096</v>
      </c>
      <c r="AA271" s="17" t="e">
        <f>INDEX(allsections[[S]:[Order]],MATCH(X271,allsections[SGUID],0),3)</f>
        <v>#N/A</v>
      </c>
      <c r="AB271" s="17" t="e">
        <f>INDEX(allsections[[S]:[Order]],MATCH(Y271,allsections[SGUID],0),3)</f>
        <v>#N/A</v>
      </c>
      <c r="AC271" t="s">
        <v>2097</v>
      </c>
    </row>
    <row r="272" spans="1:29" ht="105" x14ac:dyDescent="0.25">
      <c r="A272" t="s">
        <v>2098</v>
      </c>
      <c r="B272" s="19" t="s">
        <v>2099</v>
      </c>
      <c r="C272" t="s">
        <v>1061</v>
      </c>
      <c r="D272">
        <v>3206</v>
      </c>
      <c r="Z272" s="17" t="s">
        <v>2100</v>
      </c>
      <c r="AA272" s="17" t="e">
        <f>INDEX(allsections[[S]:[Order]],MATCH(X272,allsections[SGUID],0),3)</f>
        <v>#N/A</v>
      </c>
      <c r="AB272" s="17" t="e">
        <f>INDEX(allsections[[S]:[Order]],MATCH(Y272,allsections[SGUID],0),3)</f>
        <v>#N/A</v>
      </c>
      <c r="AC272" t="s">
        <v>2101</v>
      </c>
    </row>
    <row r="273" spans="1:29" ht="105" x14ac:dyDescent="0.25">
      <c r="A273" t="s">
        <v>2102</v>
      </c>
      <c r="B273" s="19" t="s">
        <v>2103</v>
      </c>
      <c r="C273" t="s">
        <v>1061</v>
      </c>
      <c r="D273">
        <v>3205</v>
      </c>
      <c r="Z273" s="17" t="s">
        <v>2104</v>
      </c>
      <c r="AA273" s="17" t="e">
        <f>INDEX(allsections[[S]:[Order]],MATCH(X273,allsections[SGUID],0),3)</f>
        <v>#N/A</v>
      </c>
      <c r="AB273" s="17" t="e">
        <f>INDEX(allsections[[S]:[Order]],MATCH(Y273,allsections[SGUID],0),3)</f>
        <v>#N/A</v>
      </c>
      <c r="AC273" t="s">
        <v>2105</v>
      </c>
    </row>
    <row r="274" spans="1:29" ht="105" x14ac:dyDescent="0.25">
      <c r="A274" t="s">
        <v>2106</v>
      </c>
      <c r="B274" s="19" t="s">
        <v>2107</v>
      </c>
      <c r="C274" t="s">
        <v>1061</v>
      </c>
      <c r="D274">
        <v>3208</v>
      </c>
      <c r="Z274" s="17" t="s">
        <v>2108</v>
      </c>
      <c r="AA274" s="17" t="e">
        <f>INDEX(allsections[[S]:[Order]],MATCH(X274,allsections[SGUID],0),3)</f>
        <v>#N/A</v>
      </c>
      <c r="AB274" s="17" t="e">
        <f>INDEX(allsections[[S]:[Order]],MATCH(Y274,allsections[SGUID],0),3)</f>
        <v>#N/A</v>
      </c>
      <c r="AC274" t="s">
        <v>2109</v>
      </c>
    </row>
    <row r="275" spans="1:29" ht="120" x14ac:dyDescent="0.25">
      <c r="A275" t="s">
        <v>2110</v>
      </c>
      <c r="B275" s="19" t="s">
        <v>2111</v>
      </c>
      <c r="C275" t="s">
        <v>1061</v>
      </c>
      <c r="D275">
        <v>3201</v>
      </c>
      <c r="Z275" s="17" t="s">
        <v>2112</v>
      </c>
      <c r="AA275" s="17" t="e">
        <f>INDEX(allsections[[S]:[Order]],MATCH(X275,allsections[SGUID],0),3)</f>
        <v>#N/A</v>
      </c>
      <c r="AB275" s="17" t="e">
        <f>INDEX(allsections[[S]:[Order]],MATCH(Y275,allsections[SGUID],0),3)</f>
        <v>#N/A</v>
      </c>
      <c r="AC275" t="s">
        <v>2113</v>
      </c>
    </row>
    <row r="276" spans="1:29" ht="45" x14ac:dyDescent="0.25">
      <c r="A276" t="s">
        <v>2114</v>
      </c>
      <c r="B276" s="19" t="s">
        <v>2115</v>
      </c>
      <c r="C276" t="s">
        <v>1061</v>
      </c>
      <c r="D276">
        <v>2902</v>
      </c>
      <c r="Z276" s="17" t="s">
        <v>2116</v>
      </c>
      <c r="AA276" s="17" t="e">
        <f>INDEX(allsections[[S]:[Order]],MATCH(X276,allsections[SGUID],0),3)</f>
        <v>#N/A</v>
      </c>
      <c r="AB276" s="17" t="e">
        <f>INDEX(allsections[[S]:[Order]],MATCH(Y276,allsections[SGUID],0),3)</f>
        <v>#N/A</v>
      </c>
      <c r="AC276" t="s">
        <v>2117</v>
      </c>
    </row>
    <row r="277" spans="1:29" ht="75" x14ac:dyDescent="0.25">
      <c r="A277" t="s">
        <v>2118</v>
      </c>
      <c r="B277" s="19" t="s">
        <v>2119</v>
      </c>
      <c r="C277" s="19" t="s">
        <v>1061</v>
      </c>
      <c r="D277">
        <v>110300</v>
      </c>
      <c r="Z277" s="17" t="s">
        <v>2120</v>
      </c>
      <c r="AA277" s="17" t="e">
        <f>INDEX(allsections[[S]:[Order]],MATCH(X277,allsections[SGUID],0),3)</f>
        <v>#N/A</v>
      </c>
      <c r="AB277" s="17" t="e">
        <f>INDEX(allsections[[S]:[Order]],MATCH(Y277,allsections[SGUID],0),3)</f>
        <v>#N/A</v>
      </c>
      <c r="AC277" t="s">
        <v>2121</v>
      </c>
    </row>
    <row r="278" spans="1:29" ht="180" x14ac:dyDescent="0.25">
      <c r="A278" t="s">
        <v>2122</v>
      </c>
      <c r="B278" s="19" t="s">
        <v>2123</v>
      </c>
      <c r="C278" s="19" t="s">
        <v>2124</v>
      </c>
      <c r="D278">
        <v>11</v>
      </c>
      <c r="Z278" s="17" t="s">
        <v>2125</v>
      </c>
      <c r="AA278" s="17" t="e">
        <f>INDEX(allsections[[S]:[Order]],MATCH(X278,allsections[SGUID],0),3)</f>
        <v>#N/A</v>
      </c>
      <c r="AB278" s="17" t="e">
        <f>INDEX(allsections[[S]:[Order]],MATCH(Y278,allsections[SGUID],0),3)</f>
        <v>#N/A</v>
      </c>
      <c r="AC278" t="s">
        <v>2126</v>
      </c>
    </row>
    <row r="279" spans="1:29" ht="90" x14ac:dyDescent="0.25">
      <c r="A279" t="s">
        <v>2127</v>
      </c>
      <c r="B279" s="19" t="s">
        <v>2128</v>
      </c>
      <c r="C279" t="s">
        <v>1061</v>
      </c>
      <c r="D279">
        <v>120500</v>
      </c>
      <c r="Z279" s="17" t="s">
        <v>2129</v>
      </c>
      <c r="AA279" s="17" t="e">
        <f>INDEX(allsections[[S]:[Order]],MATCH(X279,allsections[SGUID],0),3)</f>
        <v>#N/A</v>
      </c>
      <c r="AB279" s="17" t="e">
        <f>INDEX(allsections[[S]:[Order]],MATCH(Y279,allsections[SGUID],0),3)</f>
        <v>#N/A</v>
      </c>
      <c r="AC279" t="s">
        <v>2130</v>
      </c>
    </row>
    <row r="280" spans="1:29" ht="75" x14ac:dyDescent="0.25">
      <c r="A280" t="s">
        <v>2131</v>
      </c>
      <c r="B280" s="19" t="s">
        <v>2132</v>
      </c>
      <c r="C280" s="19" t="s">
        <v>1061</v>
      </c>
      <c r="D280">
        <v>110200</v>
      </c>
      <c r="Z280" s="17" t="s">
        <v>2133</v>
      </c>
      <c r="AA280" s="17" t="e">
        <f>INDEX(allsections[[S]:[Order]],MATCH(X280,allsections[SGUID],0),3)</f>
        <v>#N/A</v>
      </c>
      <c r="AB280" s="17" t="e">
        <f>INDEX(allsections[[S]:[Order]],MATCH(Y280,allsections[SGUID],0),3)</f>
        <v>#N/A</v>
      </c>
      <c r="AC280" t="s">
        <v>2134</v>
      </c>
    </row>
    <row r="281" spans="1:29" ht="75" x14ac:dyDescent="0.25">
      <c r="A281" t="s">
        <v>2135</v>
      </c>
      <c r="B281" s="19" t="s">
        <v>2136</v>
      </c>
      <c r="C281" s="19" t="s">
        <v>1061</v>
      </c>
      <c r="D281">
        <v>12</v>
      </c>
      <c r="Z281" s="17" t="s">
        <v>2137</v>
      </c>
      <c r="AA281" s="17" t="e">
        <f>INDEX(allsections[[S]:[Order]],MATCH(X281,allsections[SGUID],0),3)</f>
        <v>#N/A</v>
      </c>
      <c r="AB281" s="17" t="e">
        <f>INDEX(allsections[[S]:[Order]],MATCH(Y281,allsections[SGUID],0),3)</f>
        <v>#N/A</v>
      </c>
      <c r="AC281" t="s">
        <v>2138</v>
      </c>
    </row>
    <row r="282" spans="1:29" ht="60" x14ac:dyDescent="0.25">
      <c r="A282" t="s">
        <v>2139</v>
      </c>
      <c r="B282" s="19" t="s">
        <v>2140</v>
      </c>
      <c r="C282" s="19" t="s">
        <v>1061</v>
      </c>
      <c r="D282">
        <v>110100</v>
      </c>
      <c r="Z282" s="17" t="s">
        <v>2141</v>
      </c>
      <c r="AA282" s="17" t="e">
        <f>INDEX(allsections[[S]:[Order]],MATCH(X282,allsections[SGUID],0),3)</f>
        <v>#N/A</v>
      </c>
      <c r="AB282" s="17" t="e">
        <f>INDEX(allsections[[S]:[Order]],MATCH(Y282,allsections[SGUID],0),3)</f>
        <v>#N/A</v>
      </c>
      <c r="AC282" t="s">
        <v>2142</v>
      </c>
    </row>
    <row r="283" spans="1:29" ht="90" x14ac:dyDescent="0.25">
      <c r="A283" t="s">
        <v>2143</v>
      </c>
      <c r="B283" s="19" t="s">
        <v>2144</v>
      </c>
      <c r="C283" s="19" t="s">
        <v>1061</v>
      </c>
      <c r="D283">
        <v>50200</v>
      </c>
      <c r="Z283" s="17" t="s">
        <v>2145</v>
      </c>
      <c r="AA283" s="17" t="e">
        <f>INDEX(allsections[[S]:[Order]],MATCH(X283,allsections[SGUID],0),3)</f>
        <v>#N/A</v>
      </c>
      <c r="AB283" s="17" t="e">
        <f>INDEX(allsections[[S]:[Order]],MATCH(Y283,allsections[SGUID],0),3)</f>
        <v>#N/A</v>
      </c>
      <c r="AC283" t="s">
        <v>2146</v>
      </c>
    </row>
    <row r="284" spans="1:29" x14ac:dyDescent="0.25">
      <c r="A284" t="s">
        <v>2147</v>
      </c>
      <c r="B284" s="19" t="s">
        <v>2148</v>
      </c>
      <c r="C284" s="19" t="s">
        <v>1061</v>
      </c>
      <c r="D284">
        <v>6</v>
      </c>
      <c r="Z284" s="17" t="s">
        <v>2149</v>
      </c>
      <c r="AA284" s="17" t="e">
        <f>INDEX(allsections[[S]:[Order]],MATCH(X284,allsections[SGUID],0),3)</f>
        <v>#N/A</v>
      </c>
      <c r="AB284" s="17" t="e">
        <f>INDEX(allsections[[S]:[Order]],MATCH(Y284,allsections[SGUID],0),3)</f>
        <v>#N/A</v>
      </c>
      <c r="AC284" t="s">
        <v>2150</v>
      </c>
    </row>
    <row r="285" spans="1:29" ht="30" x14ac:dyDescent="0.25">
      <c r="A285" t="s">
        <v>2151</v>
      </c>
      <c r="B285" s="19" t="s">
        <v>2152</v>
      </c>
      <c r="C285" s="19" t="s">
        <v>1061</v>
      </c>
      <c r="D285">
        <v>5</v>
      </c>
      <c r="Z285" s="17" t="s">
        <v>2153</v>
      </c>
      <c r="AA285" s="17" t="e">
        <f>INDEX(allsections[[S]:[Order]],MATCH(X285,allsections[SGUID],0),3)</f>
        <v>#N/A</v>
      </c>
      <c r="AB285" s="17" t="e">
        <f>INDEX(allsections[[S]:[Order]],MATCH(Y285,allsections[SGUID],0),3)</f>
        <v>#N/A</v>
      </c>
      <c r="AC285" t="s">
        <v>2154</v>
      </c>
    </row>
    <row r="286" spans="1:29" ht="30" x14ac:dyDescent="0.25">
      <c r="A286" t="s">
        <v>2155</v>
      </c>
      <c r="B286" s="19" t="s">
        <v>2156</v>
      </c>
      <c r="C286" s="19" t="s">
        <v>1061</v>
      </c>
      <c r="D286">
        <v>4</v>
      </c>
      <c r="Z286" s="17" t="s">
        <v>2157</v>
      </c>
      <c r="AA286" s="17" t="e">
        <f>INDEX(allsections[[S]:[Order]],MATCH(X286,allsections[SGUID],0),3)</f>
        <v>#N/A</v>
      </c>
      <c r="AB286" s="17" t="e">
        <f>INDEX(allsections[[S]:[Order]],MATCH(Y286,allsections[SGUID],0),3)</f>
        <v>#N/A</v>
      </c>
      <c r="AC286" t="s">
        <v>2158</v>
      </c>
    </row>
    <row r="287" spans="1:29" ht="30" x14ac:dyDescent="0.25">
      <c r="A287" t="s">
        <v>2159</v>
      </c>
      <c r="B287" s="19" t="s">
        <v>2160</v>
      </c>
      <c r="C287" s="19" t="s">
        <v>1061</v>
      </c>
      <c r="D287">
        <v>3</v>
      </c>
      <c r="Z287" s="17" t="s">
        <v>2161</v>
      </c>
      <c r="AA287" s="17" t="e">
        <f>INDEX(allsections[[S]:[Order]],MATCH(X287,allsections[SGUID],0),3)</f>
        <v>#N/A</v>
      </c>
      <c r="AB287" s="17" t="e">
        <f>INDEX(allsections[[S]:[Order]],MATCH(Y287,allsections[SGUID],0),3)</f>
        <v>#N/A</v>
      </c>
      <c r="AC287" t="s">
        <v>2162</v>
      </c>
    </row>
    <row r="288" spans="1:29" ht="45" x14ac:dyDescent="0.25">
      <c r="A288" t="s">
        <v>2163</v>
      </c>
      <c r="B288" s="19" t="s">
        <v>2164</v>
      </c>
      <c r="C288" s="19" t="s">
        <v>1061</v>
      </c>
      <c r="D288">
        <v>2</v>
      </c>
      <c r="Z288" s="17" t="s">
        <v>2165</v>
      </c>
      <c r="AA288" s="17" t="e">
        <f>INDEX(allsections[[S]:[Order]],MATCH(X288,allsections[SGUID],0),3)</f>
        <v>#N/A</v>
      </c>
      <c r="AB288" s="17" t="e">
        <f>INDEX(allsections[[S]:[Order]],MATCH(Y288,allsections[SGUID],0),3)</f>
        <v>#N/A</v>
      </c>
      <c r="AC288" t="s">
        <v>2166</v>
      </c>
    </row>
    <row r="289" spans="1:29" ht="165" x14ac:dyDescent="0.25">
      <c r="A289" t="s">
        <v>2167</v>
      </c>
      <c r="B289" s="19" t="s">
        <v>2168</v>
      </c>
      <c r="C289" s="19" t="s">
        <v>1061</v>
      </c>
      <c r="D289">
        <v>1</v>
      </c>
      <c r="Z289" s="17" t="s">
        <v>2169</v>
      </c>
      <c r="AA289" s="17" t="e">
        <f>INDEX(allsections[[S]:[Order]],MATCH(X289,allsections[SGUID],0),3)</f>
        <v>#N/A</v>
      </c>
      <c r="AB289" s="17" t="e">
        <f>INDEX(allsections[[S]:[Order]],MATCH(Y289,allsections[SGUID],0),3)</f>
        <v>#N/A</v>
      </c>
      <c r="AC289" t="s">
        <v>2170</v>
      </c>
    </row>
    <row r="290" spans="1:29" ht="150" x14ac:dyDescent="0.25">
      <c r="A290" t="s">
        <v>2171</v>
      </c>
      <c r="B290" s="19" t="s">
        <v>2172</v>
      </c>
      <c r="C290" s="19" t="s">
        <v>1061</v>
      </c>
      <c r="D290">
        <v>10102</v>
      </c>
      <c r="Z290" s="17" t="s">
        <v>2173</v>
      </c>
      <c r="AA290" s="17" t="e">
        <f>INDEX(allsections[[S]:[Order]],MATCH(X290,allsections[SGUID],0),3)</f>
        <v>#N/A</v>
      </c>
      <c r="AB290" s="17" t="e">
        <f>INDEX(allsections[[S]:[Order]],MATCH(Y290,allsections[SGUID],0),3)</f>
        <v>#N/A</v>
      </c>
      <c r="AC290" t="s">
        <v>2174</v>
      </c>
    </row>
    <row r="291" spans="1:29" ht="60" x14ac:dyDescent="0.25">
      <c r="A291" t="s">
        <v>2175</v>
      </c>
      <c r="B291" s="19" t="s">
        <v>2176</v>
      </c>
      <c r="C291" s="19" t="s">
        <v>1061</v>
      </c>
      <c r="D291">
        <v>10200</v>
      </c>
      <c r="Z291" s="17" t="s">
        <v>2177</v>
      </c>
      <c r="AA291" s="17" t="e">
        <f>INDEX(allsections[[S]:[Order]],MATCH(X291,allsections[SGUID],0),3)</f>
        <v>#N/A</v>
      </c>
      <c r="AB291" s="17" t="e">
        <f>INDEX(allsections[[S]:[Order]],MATCH(Y291,allsections[SGUID],0),3)</f>
        <v>#N/A</v>
      </c>
      <c r="AC291" t="s">
        <v>2178</v>
      </c>
    </row>
    <row r="292" spans="1:29" ht="120" x14ac:dyDescent="0.25">
      <c r="A292" t="s">
        <v>2179</v>
      </c>
      <c r="B292" s="19" t="s">
        <v>2180</v>
      </c>
      <c r="C292" s="19" t="s">
        <v>1061</v>
      </c>
      <c r="D292">
        <v>10201</v>
      </c>
      <c r="Z292" s="17" t="s">
        <v>2181</v>
      </c>
      <c r="AA292" s="17" t="e">
        <f>INDEX(allsections[[S]:[Order]],MATCH(X292,allsections[SGUID],0),3)</f>
        <v>#N/A</v>
      </c>
      <c r="AB292" s="17" t="e">
        <f>INDEX(allsections[[S]:[Order]],MATCH(Y292,allsections[SGUID],0),3)</f>
        <v>#N/A</v>
      </c>
      <c r="AC292" t="s">
        <v>2182</v>
      </c>
    </row>
    <row r="293" spans="1:29" ht="90" x14ac:dyDescent="0.25">
      <c r="A293" t="s">
        <v>2183</v>
      </c>
      <c r="B293" s="19" t="s">
        <v>2184</v>
      </c>
      <c r="C293" s="19" t="s">
        <v>1061</v>
      </c>
      <c r="D293">
        <v>10202</v>
      </c>
      <c r="Z293" s="17" t="s">
        <v>2185</v>
      </c>
      <c r="AA293" s="17" t="e">
        <f>INDEX(allsections[[S]:[Order]],MATCH(X293,allsections[SGUID],0),3)</f>
        <v>#N/A</v>
      </c>
      <c r="AB293" s="17" t="e">
        <f>INDEX(allsections[[S]:[Order]],MATCH(Y293,allsections[SGUID],0),3)</f>
        <v>#N/A</v>
      </c>
      <c r="AC293" t="s">
        <v>2186</v>
      </c>
    </row>
    <row r="294" spans="1:29" ht="45" x14ac:dyDescent="0.25">
      <c r="A294" t="s">
        <v>2187</v>
      </c>
      <c r="B294" s="19" t="s">
        <v>2188</v>
      </c>
      <c r="C294" s="19" t="s">
        <v>1061</v>
      </c>
      <c r="D294">
        <v>20100</v>
      </c>
      <c r="Z294" s="17" t="s">
        <v>2189</v>
      </c>
      <c r="AA294" s="17" t="e">
        <f>INDEX(allsections[[S]:[Order]],MATCH(X294,allsections[SGUID],0),3)</f>
        <v>#N/A</v>
      </c>
      <c r="AB294" s="17" t="e">
        <f>INDEX(allsections[[S]:[Order]],MATCH(Y294,allsections[SGUID],0),3)</f>
        <v>#N/A</v>
      </c>
      <c r="AC294" t="s">
        <v>2190</v>
      </c>
    </row>
    <row r="295" spans="1:29" ht="90" x14ac:dyDescent="0.25">
      <c r="A295" t="s">
        <v>2191</v>
      </c>
      <c r="B295" s="19" t="s">
        <v>2192</v>
      </c>
      <c r="C295" s="19" t="s">
        <v>1061</v>
      </c>
      <c r="D295">
        <v>20200</v>
      </c>
      <c r="Z295" s="17" t="s">
        <v>2193</v>
      </c>
      <c r="AA295" s="17" t="e">
        <f>INDEX(allsections[[S]:[Order]],MATCH(X295,allsections[SGUID],0),3)</f>
        <v>#N/A</v>
      </c>
      <c r="AB295" s="17" t="e">
        <f>INDEX(allsections[[S]:[Order]],MATCH(Y295,allsections[SGUID],0),3)</f>
        <v>#N/A</v>
      </c>
      <c r="AC295" t="s">
        <v>2194</v>
      </c>
    </row>
    <row r="296" spans="1:29" ht="105" x14ac:dyDescent="0.25">
      <c r="A296" t="s">
        <v>2195</v>
      </c>
      <c r="B296" s="19" t="s">
        <v>2196</v>
      </c>
      <c r="C296" s="19" t="s">
        <v>1061</v>
      </c>
      <c r="D296">
        <v>30100</v>
      </c>
      <c r="Z296" s="17" t="s">
        <v>2197</v>
      </c>
      <c r="AA296" s="17" t="e">
        <f>INDEX(allsections[[S]:[Order]],MATCH(X296,allsections[SGUID],0),3)</f>
        <v>#N/A</v>
      </c>
      <c r="AB296" s="17" t="e">
        <f>INDEX(allsections[[S]:[Order]],MATCH(Y296,allsections[SGUID],0),3)</f>
        <v>#N/A</v>
      </c>
      <c r="AC296" t="s">
        <v>2198</v>
      </c>
    </row>
    <row r="297" spans="1:29" ht="45" x14ac:dyDescent="0.25">
      <c r="A297" t="s">
        <v>2199</v>
      </c>
      <c r="B297" s="19" t="s">
        <v>2200</v>
      </c>
      <c r="C297" s="19" t="s">
        <v>1061</v>
      </c>
      <c r="D297">
        <v>30200</v>
      </c>
      <c r="Z297" s="17" t="s">
        <v>2201</v>
      </c>
      <c r="AA297" s="17" t="e">
        <f>INDEX(allsections[[S]:[Order]],MATCH(X297,allsections[SGUID],0),3)</f>
        <v>#N/A</v>
      </c>
      <c r="AB297" s="17" t="e">
        <f>INDEX(allsections[[S]:[Order]],MATCH(Y297,allsections[SGUID],0),3)</f>
        <v>#N/A</v>
      </c>
      <c r="AC297" t="s">
        <v>2202</v>
      </c>
    </row>
    <row r="298" spans="1:29" ht="75" x14ac:dyDescent="0.25">
      <c r="A298" t="s">
        <v>2203</v>
      </c>
      <c r="B298" s="19" t="s">
        <v>2204</v>
      </c>
      <c r="C298" s="19" t="s">
        <v>1061</v>
      </c>
      <c r="D298">
        <v>50100</v>
      </c>
    </row>
    <row r="299" spans="1:29" ht="165" x14ac:dyDescent="0.25">
      <c r="A299" t="s">
        <v>2205</v>
      </c>
      <c r="B299" s="19" t="s">
        <v>2206</v>
      </c>
      <c r="C299" s="19" t="s">
        <v>1061</v>
      </c>
      <c r="D299">
        <v>50300</v>
      </c>
    </row>
    <row r="300" spans="1:29" ht="105" x14ac:dyDescent="0.25">
      <c r="A300" t="s">
        <v>2207</v>
      </c>
      <c r="B300" s="19" t="s">
        <v>2208</v>
      </c>
      <c r="C300" s="19" t="s">
        <v>1061</v>
      </c>
      <c r="D300">
        <v>120100</v>
      </c>
    </row>
    <row r="301" spans="1:29" ht="105" x14ac:dyDescent="0.25">
      <c r="A301" t="s">
        <v>2209</v>
      </c>
      <c r="B301" s="19" t="s">
        <v>2210</v>
      </c>
      <c r="C301" s="19" t="s">
        <v>1061</v>
      </c>
      <c r="D301">
        <v>120200</v>
      </c>
    </row>
    <row r="302" spans="1:29" ht="135" x14ac:dyDescent="0.25">
      <c r="A302" t="s">
        <v>2211</v>
      </c>
      <c r="B302" s="19" t="s">
        <v>2212</v>
      </c>
      <c r="C302" s="19" t="s">
        <v>1061</v>
      </c>
      <c r="D302">
        <v>120301</v>
      </c>
    </row>
    <row r="303" spans="1:29" ht="150" x14ac:dyDescent="0.25">
      <c r="A303" t="s">
        <v>2213</v>
      </c>
      <c r="B303" s="19" t="s">
        <v>2214</v>
      </c>
      <c r="C303" s="19" t="s">
        <v>1061</v>
      </c>
      <c r="D303">
        <v>120302</v>
      </c>
    </row>
    <row r="304" spans="1:29" ht="60" x14ac:dyDescent="0.25">
      <c r="A304" t="s">
        <v>2215</v>
      </c>
      <c r="B304" s="19" t="s">
        <v>2216</v>
      </c>
      <c r="C304" s="19" t="s">
        <v>1061</v>
      </c>
      <c r="D304">
        <v>120400</v>
      </c>
    </row>
    <row r="305" spans="1:4" ht="285" x14ac:dyDescent="0.25">
      <c r="A305" t="s">
        <v>2217</v>
      </c>
      <c r="B305" s="19" t="s">
        <v>2218</v>
      </c>
      <c r="C305" s="19" t="s">
        <v>1061</v>
      </c>
      <c r="D305">
        <v>120304</v>
      </c>
    </row>
    <row r="306" spans="1:4" ht="285" x14ac:dyDescent="0.25">
      <c r="A306" t="s">
        <v>2219</v>
      </c>
      <c r="B306" s="19" t="s">
        <v>2218</v>
      </c>
      <c r="C306" s="19" t="s">
        <v>1061</v>
      </c>
      <c r="D306">
        <v>120304</v>
      </c>
    </row>
    <row r="307" spans="1:4" ht="135" x14ac:dyDescent="0.25">
      <c r="A307" t="s">
        <v>2220</v>
      </c>
      <c r="B307" s="19" t="s">
        <v>2221</v>
      </c>
      <c r="C307" s="19" t="s">
        <v>1061</v>
      </c>
      <c r="D307">
        <v>10101</v>
      </c>
    </row>
    <row r="308" spans="1:4" ht="45" x14ac:dyDescent="0.25">
      <c r="A308" t="s">
        <v>2222</v>
      </c>
      <c r="B308" s="19" t="s">
        <v>2223</v>
      </c>
      <c r="C308" s="19" t="s">
        <v>1061</v>
      </c>
      <c r="D308">
        <v>10100</v>
      </c>
    </row>
    <row r="309" spans="1:4" ht="409.5" x14ac:dyDescent="0.25">
      <c r="A309" t="s">
        <v>2224</v>
      </c>
      <c r="B309" s="19" t="s">
        <v>2225</v>
      </c>
      <c r="C309" s="19" t="s">
        <v>2226</v>
      </c>
      <c r="D309">
        <v>1</v>
      </c>
    </row>
    <row r="310" spans="1:4" ht="60" x14ac:dyDescent="0.25">
      <c r="A310" t="s">
        <v>2227</v>
      </c>
      <c r="B310" s="19" t="s">
        <v>2228</v>
      </c>
      <c r="C310" t="s">
        <v>1061</v>
      </c>
      <c r="D310">
        <v>28</v>
      </c>
    </row>
    <row r="311" spans="1:4" ht="150" x14ac:dyDescent="0.25">
      <c r="A311" t="s">
        <v>2229</v>
      </c>
      <c r="B311" s="19" t="s">
        <v>2230</v>
      </c>
      <c r="C311" s="19" t="s">
        <v>2231</v>
      </c>
      <c r="D311">
        <v>120303</v>
      </c>
    </row>
    <row r="312" spans="1:4" x14ac:dyDescent="0.25">
      <c r="A312" t="s">
        <v>2232</v>
      </c>
      <c r="B312" s="19" t="s">
        <v>2233</v>
      </c>
      <c r="C312" s="19" t="s">
        <v>1061</v>
      </c>
      <c r="D312">
        <v>15</v>
      </c>
    </row>
    <row r="313" spans="1:4" ht="60" x14ac:dyDescent="0.25">
      <c r="A313" t="s">
        <v>2234</v>
      </c>
      <c r="B313" s="19" t="s">
        <v>2235</v>
      </c>
      <c r="C313" s="19" t="s">
        <v>1061</v>
      </c>
      <c r="D313">
        <v>14</v>
      </c>
    </row>
    <row r="314" spans="1:4" ht="30" x14ac:dyDescent="0.25">
      <c r="A314" t="s">
        <v>2236</v>
      </c>
      <c r="B314" s="19" t="s">
        <v>2237</v>
      </c>
      <c r="C314" s="19" t="s">
        <v>1061</v>
      </c>
      <c r="D314">
        <v>13</v>
      </c>
    </row>
    <row r="315" spans="1:4" ht="60" x14ac:dyDescent="0.25">
      <c r="A315" t="s">
        <v>2238</v>
      </c>
      <c r="B315" s="19" t="s">
        <v>2239</v>
      </c>
      <c r="C315" s="19" t="s">
        <v>1061</v>
      </c>
      <c r="D315">
        <v>12</v>
      </c>
    </row>
    <row r="316" spans="1:4" ht="90" x14ac:dyDescent="0.25">
      <c r="A316" t="s">
        <v>2240</v>
      </c>
      <c r="B316" s="19" t="s">
        <v>2241</v>
      </c>
      <c r="C316" s="19" t="s">
        <v>1061</v>
      </c>
      <c r="D316">
        <v>11</v>
      </c>
    </row>
    <row r="317" spans="1:4" ht="120" x14ac:dyDescent="0.25">
      <c r="A317" t="s">
        <v>2242</v>
      </c>
      <c r="B317" s="19" t="s">
        <v>2243</v>
      </c>
      <c r="C317" s="19" t="s">
        <v>1061</v>
      </c>
      <c r="D317">
        <v>10</v>
      </c>
    </row>
    <row r="318" spans="1:4" x14ac:dyDescent="0.25">
      <c r="A318" t="s">
        <v>2244</v>
      </c>
      <c r="B318" s="19" t="s">
        <v>2245</v>
      </c>
      <c r="C318" s="19" t="s">
        <v>1061</v>
      </c>
      <c r="D318">
        <v>9</v>
      </c>
    </row>
    <row r="319" spans="1:4" ht="30" x14ac:dyDescent="0.25">
      <c r="A319" t="s">
        <v>2246</v>
      </c>
      <c r="B319" s="19" t="s">
        <v>2247</v>
      </c>
      <c r="C319" s="19" t="s">
        <v>1061</v>
      </c>
      <c r="D319">
        <v>8</v>
      </c>
    </row>
    <row r="320" spans="1:4" ht="150" x14ac:dyDescent="0.25">
      <c r="A320" t="s">
        <v>2248</v>
      </c>
      <c r="B320" s="19" t="s">
        <v>2249</v>
      </c>
      <c r="C320" s="19" t="s">
        <v>1061</v>
      </c>
      <c r="D320">
        <v>7</v>
      </c>
    </row>
    <row r="321" spans="1:4" ht="105" x14ac:dyDescent="0.25">
      <c r="A321" t="s">
        <v>2250</v>
      </c>
      <c r="B321" s="19" t="s">
        <v>2251</v>
      </c>
      <c r="C321" s="19" t="s">
        <v>1061</v>
      </c>
      <c r="D321">
        <v>6</v>
      </c>
    </row>
    <row r="322" spans="1:4" ht="75" x14ac:dyDescent="0.25">
      <c r="A322" t="s">
        <v>2252</v>
      </c>
      <c r="B322" s="19" t="s">
        <v>2253</v>
      </c>
      <c r="C322" s="19" t="s">
        <v>1061</v>
      </c>
      <c r="D322">
        <v>5</v>
      </c>
    </row>
    <row r="323" spans="1:4" ht="45" x14ac:dyDescent="0.25">
      <c r="A323" t="s">
        <v>2254</v>
      </c>
      <c r="B323" s="19" t="s">
        <v>2255</v>
      </c>
      <c r="C323" s="19" t="s">
        <v>1061</v>
      </c>
      <c r="D323">
        <v>4</v>
      </c>
    </row>
    <row r="324" spans="1:4" ht="60" x14ac:dyDescent="0.25">
      <c r="A324" t="s">
        <v>2256</v>
      </c>
      <c r="B324" s="19" t="s">
        <v>2257</v>
      </c>
      <c r="C324" s="19" t="s">
        <v>1061</v>
      </c>
      <c r="D324">
        <v>3</v>
      </c>
    </row>
    <row r="325" spans="1:4" ht="90" x14ac:dyDescent="0.25">
      <c r="A325" t="s">
        <v>2258</v>
      </c>
      <c r="B325" s="19" t="s">
        <v>2259</v>
      </c>
      <c r="C325" s="19" t="s">
        <v>1061</v>
      </c>
      <c r="D325">
        <v>2</v>
      </c>
    </row>
    <row r="326" spans="1:4" x14ac:dyDescent="0.25">
      <c r="A326" t="s">
        <v>2260</v>
      </c>
      <c r="B326" s="19" t="s">
        <v>2261</v>
      </c>
      <c r="C326" s="19" t="s">
        <v>1061</v>
      </c>
      <c r="D326">
        <v>1</v>
      </c>
    </row>
    <row r="327" spans="1:4" ht="30" x14ac:dyDescent="0.25">
      <c r="A327" t="s">
        <v>2262</v>
      </c>
      <c r="B327" s="19" t="s">
        <v>2263</v>
      </c>
      <c r="C327" s="19" t="s">
        <v>1061</v>
      </c>
      <c r="D327">
        <v>10</v>
      </c>
    </row>
    <row r="328" spans="1:4" ht="150" x14ac:dyDescent="0.25">
      <c r="A328" t="s">
        <v>2264</v>
      </c>
      <c r="B328" s="19" t="s">
        <v>2265</v>
      </c>
      <c r="C328" s="19" t="s">
        <v>1061</v>
      </c>
      <c r="D328">
        <v>9</v>
      </c>
    </row>
    <row r="329" spans="1:4" ht="60" x14ac:dyDescent="0.25">
      <c r="A329" t="s">
        <v>2266</v>
      </c>
      <c r="B329" s="19" t="s">
        <v>2267</v>
      </c>
      <c r="C329" s="19" t="s">
        <v>1061</v>
      </c>
      <c r="D329">
        <v>8</v>
      </c>
    </row>
    <row r="330" spans="1:4" ht="60" x14ac:dyDescent="0.25">
      <c r="A330" t="s">
        <v>2268</v>
      </c>
      <c r="B330" s="19" t="s">
        <v>2269</v>
      </c>
      <c r="C330" s="19" t="s">
        <v>1061</v>
      </c>
      <c r="D330">
        <v>7</v>
      </c>
    </row>
    <row r="331" spans="1:4" ht="90" x14ac:dyDescent="0.25">
      <c r="A331" t="s">
        <v>2270</v>
      </c>
      <c r="B331" s="19" t="s">
        <v>2271</v>
      </c>
      <c r="C331" s="19" t="s">
        <v>1061</v>
      </c>
      <c r="D331">
        <v>6</v>
      </c>
    </row>
    <row r="332" spans="1:4" ht="45" x14ac:dyDescent="0.25">
      <c r="A332" t="s">
        <v>2272</v>
      </c>
      <c r="B332" s="19" t="s">
        <v>2273</v>
      </c>
      <c r="C332" s="19" t="s">
        <v>1061</v>
      </c>
      <c r="D332">
        <v>5</v>
      </c>
    </row>
    <row r="333" spans="1:4" ht="60" x14ac:dyDescent="0.25">
      <c r="A333" t="s">
        <v>2274</v>
      </c>
      <c r="B333" s="19" t="s">
        <v>2275</v>
      </c>
      <c r="C333" s="19" t="s">
        <v>1061</v>
      </c>
      <c r="D333">
        <v>4</v>
      </c>
    </row>
    <row r="334" spans="1:4" ht="60" x14ac:dyDescent="0.25">
      <c r="A334" t="s">
        <v>2276</v>
      </c>
      <c r="B334" s="19" t="s">
        <v>2277</v>
      </c>
      <c r="C334" s="19" t="s">
        <v>1061</v>
      </c>
      <c r="D334">
        <v>3</v>
      </c>
    </row>
    <row r="335" spans="1:4" ht="90" x14ac:dyDescent="0.25">
      <c r="A335" t="s">
        <v>2278</v>
      </c>
      <c r="B335" s="19" t="s">
        <v>2279</v>
      </c>
      <c r="C335" s="19" t="s">
        <v>1061</v>
      </c>
      <c r="D335">
        <v>2</v>
      </c>
    </row>
    <row r="336" spans="1:4" ht="75" x14ac:dyDescent="0.25">
      <c r="A336" t="s">
        <v>2280</v>
      </c>
      <c r="B336" s="19" t="s">
        <v>2281</v>
      </c>
      <c r="C336" s="19" t="s">
        <v>1061</v>
      </c>
      <c r="D336">
        <v>1</v>
      </c>
    </row>
    <row r="337" spans="1:4" ht="45" x14ac:dyDescent="0.25">
      <c r="A337" t="s">
        <v>2282</v>
      </c>
      <c r="B337" s="19" t="s">
        <v>2283</v>
      </c>
      <c r="C337" s="19" t="s">
        <v>1061</v>
      </c>
      <c r="D337">
        <v>1</v>
      </c>
    </row>
    <row r="347" spans="1:4" x14ac:dyDescent="0.25">
      <c r="D347" s="16"/>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170"/>
  <sheetViews>
    <sheetView topLeftCell="A57" workbookViewId="0">
      <selection activeCell="A87" sqref="A87:A170"/>
    </sheetView>
  </sheetViews>
  <sheetFormatPr defaultRowHeight="15" x14ac:dyDescent="0.25"/>
  <cols>
    <col min="1" max="1" width="27.140625" bestFit="1" customWidth="1"/>
    <col min="2" max="2" width="9.85546875" customWidth="1"/>
    <col min="3" max="3" width="50.140625" bestFit="1" customWidth="1"/>
  </cols>
  <sheetData>
    <row r="1" spans="1:4" x14ac:dyDescent="0.25">
      <c r="A1" t="s">
        <v>2284</v>
      </c>
      <c r="B1" t="s">
        <v>2285</v>
      </c>
      <c r="C1" t="s">
        <v>2286</v>
      </c>
      <c r="D1" t="s">
        <v>2287</v>
      </c>
    </row>
    <row r="2" spans="1:4" x14ac:dyDescent="0.25">
      <c r="A2" t="s">
        <v>1033</v>
      </c>
      <c r="B2" t="s">
        <v>2288</v>
      </c>
      <c r="C2" t="str">
        <f>S2PQ_relational[[#This Row],[PIGUID]]&amp;S2PQ_relational[[#This Row],[PQGUID]]</f>
        <v>5KIEflmEkRab02DSZ7tcaP5tEJuAZKG5KWmgCRdpscul</v>
      </c>
      <c r="D2" t="str">
        <f>IF(INDEX(S2PQ[[S2PQGUID]:[Réponse]],MATCH(S2PQ_relational[[#This Row],[PQGUID]],S2PQ[S2PQGUID],0),5)='Static ID Table'!$B$14,S2PQ_relational[[#This Row],[PIGUID]]&amp;"NO","-")</f>
        <v>-</v>
      </c>
    </row>
    <row r="3" spans="1:4" x14ac:dyDescent="0.25">
      <c r="A3" t="s">
        <v>757</v>
      </c>
      <c r="B3" t="s">
        <v>2288</v>
      </c>
      <c r="C3" t="str">
        <f>S2PQ_relational[[#This Row],[PIGUID]]&amp;S2PQ_relational[[#This Row],[PQGUID]]</f>
        <v>55ugPmyn6XaTaK8oSmHrV95tEJuAZKG5KWmgCRdpscul</v>
      </c>
      <c r="D3" t="str">
        <f>IF(INDEX(S2PQ[[S2PQGUID]:[Réponse]],MATCH(S2PQ_relational[[#This Row],[PQGUID]],S2PQ[S2PQGUID],0),5)='Static ID Table'!$B$14,S2PQ_relational[[#This Row],[PIGUID]]&amp;"NO","-")</f>
        <v>-</v>
      </c>
    </row>
    <row r="4" spans="1:4" x14ac:dyDescent="0.25">
      <c r="A4" t="s">
        <v>745</v>
      </c>
      <c r="B4" t="s">
        <v>2288</v>
      </c>
      <c r="C4" t="str">
        <f>S2PQ_relational[[#This Row],[PIGUID]]&amp;S2PQ_relational[[#This Row],[PQGUID]]</f>
        <v>62F1Dtyjl91QqbBkoZ49Ap5tEJuAZKG5KWmgCRdpscul</v>
      </c>
      <c r="D4" t="str">
        <f>IF(INDEX(S2PQ[[S2PQGUID]:[Réponse]],MATCH(S2PQ_relational[[#This Row],[PQGUID]],S2PQ[S2PQGUID],0),5)='Static ID Table'!$B$14,S2PQ_relational[[#This Row],[PIGUID]]&amp;"NO","-")</f>
        <v>-</v>
      </c>
    </row>
    <row r="5" spans="1:4" x14ac:dyDescent="0.25">
      <c r="A5" t="s">
        <v>739</v>
      </c>
      <c r="B5" t="s">
        <v>2288</v>
      </c>
      <c r="C5" t="str">
        <f>S2PQ_relational[[#This Row],[PIGUID]]&amp;S2PQ_relational[[#This Row],[PQGUID]]</f>
        <v>7KHGFzghP0Xmjm0ttH5hdv5tEJuAZKG5KWmgCRdpscul</v>
      </c>
      <c r="D5" t="str">
        <f>IF(INDEX(S2PQ[[S2PQGUID]:[Réponse]],MATCH(S2PQ_relational[[#This Row],[PQGUID]],S2PQ[S2PQGUID],0),5)='Static ID Table'!$B$14,S2PQ_relational[[#This Row],[PIGUID]]&amp;"NO","-")</f>
        <v>-</v>
      </c>
    </row>
    <row r="6" spans="1:4" x14ac:dyDescent="0.25">
      <c r="A6" t="s">
        <v>198</v>
      </c>
      <c r="B6" t="s">
        <v>2288</v>
      </c>
      <c r="C6" t="str">
        <f>S2PQ_relational[[#This Row],[PIGUID]]&amp;S2PQ_relational[[#This Row],[PQGUID]]</f>
        <v>1NFjOpRSK9GSK6XEPeZpKu5tEJuAZKG5KWmgCRdpscul</v>
      </c>
      <c r="D6" t="str">
        <f>IF(INDEX(S2PQ[[S2PQGUID]:[Réponse]],MATCH(S2PQ_relational[[#This Row],[PQGUID]],S2PQ[S2PQGUID],0),5)='Static ID Table'!$B$14,S2PQ_relational[[#This Row],[PIGUID]]&amp;"NO","-")</f>
        <v>-</v>
      </c>
    </row>
    <row r="7" spans="1:4" x14ac:dyDescent="0.25">
      <c r="A7" t="s">
        <v>668</v>
      </c>
      <c r="B7" t="s">
        <v>2288</v>
      </c>
      <c r="C7" t="str">
        <f>S2PQ_relational[[#This Row],[PIGUID]]&amp;S2PQ_relational[[#This Row],[PQGUID]]</f>
        <v>6B5jWeiOj96PjZqovnrt335tEJuAZKG5KWmgCRdpscul</v>
      </c>
      <c r="D7" t="str">
        <f>IF(INDEX(S2PQ[[S2PQGUID]:[Réponse]],MATCH(S2PQ_relational[[#This Row],[PQGUID]],S2PQ[S2PQGUID],0),5)='Static ID Table'!$B$14,S2PQ_relational[[#This Row],[PIGUID]]&amp;"NO","-")</f>
        <v>-</v>
      </c>
    </row>
    <row r="8" spans="1:4" x14ac:dyDescent="0.25">
      <c r="A8" t="s">
        <v>674</v>
      </c>
      <c r="B8" t="s">
        <v>2288</v>
      </c>
      <c r="C8" t="str">
        <f>S2PQ_relational[[#This Row],[PIGUID]]&amp;S2PQ_relational[[#This Row],[PQGUID]]</f>
        <v>5g8L8Yv6zcuFjeWVlU8YiL5tEJuAZKG5KWmgCRdpscul</v>
      </c>
      <c r="D8" t="str">
        <f>IF(INDEX(S2PQ[[S2PQGUID]:[Réponse]],MATCH(S2PQ_relational[[#This Row],[PQGUID]],S2PQ[S2PQGUID],0),5)='Static ID Table'!$B$14,S2PQ_relational[[#This Row],[PIGUID]]&amp;"NO","-")</f>
        <v>-</v>
      </c>
    </row>
    <row r="9" spans="1:4" x14ac:dyDescent="0.25">
      <c r="A9" t="s">
        <v>619</v>
      </c>
      <c r="B9" t="s">
        <v>2289</v>
      </c>
      <c r="C9" t="str">
        <f>S2PQ_relational[[#This Row],[PIGUID]]&amp;S2PQ_relational[[#This Row],[PQGUID]]</f>
        <v>2yjQxyZbyorYnlPl4Lo6Zk4pStMx8J9zdTA08NPOZK8J</v>
      </c>
      <c r="D9" t="str">
        <f>IF(INDEX(S2PQ[[S2PQGUID]:[Réponse]],MATCH(S2PQ_relational[[#This Row],[PQGUID]],S2PQ[S2PQGUID],0),5)='Static ID Table'!$B$14,S2PQ_relational[[#This Row],[PIGUID]]&amp;"NO","-")</f>
        <v>-</v>
      </c>
    </row>
    <row r="10" spans="1:4" x14ac:dyDescent="0.25">
      <c r="A10" t="s">
        <v>205</v>
      </c>
      <c r="B10" t="s">
        <v>2289</v>
      </c>
      <c r="C10" t="str">
        <f>S2PQ_relational[[#This Row],[PIGUID]]&amp;S2PQ_relational[[#This Row],[PQGUID]]</f>
        <v>4g9WUt3YDw3iakobiLOURW4pStMx8J9zdTA08NPOZK8J</v>
      </c>
      <c r="D10" t="str">
        <f>IF(INDEX(S2PQ[[S2PQGUID]:[Réponse]],MATCH(S2PQ_relational[[#This Row],[PQGUID]],S2PQ[S2PQGUID],0),5)='Static ID Table'!$B$14,S2PQ_relational[[#This Row],[PIGUID]]&amp;"NO","-")</f>
        <v>-</v>
      </c>
    </row>
    <row r="11" spans="1:4" x14ac:dyDescent="0.25">
      <c r="A11" t="s">
        <v>211</v>
      </c>
      <c r="B11" t="s">
        <v>2289</v>
      </c>
      <c r="C11" t="str">
        <f>S2PQ_relational[[#This Row],[PIGUID]]&amp;S2PQ_relational[[#This Row],[PQGUID]]</f>
        <v>2X4aS6wVTDvmHUwlOoJ0k24pStMx8J9zdTA08NPOZK8J</v>
      </c>
      <c r="D11" t="str">
        <f>IF(INDEX(S2PQ[[S2PQGUID]:[Réponse]],MATCH(S2PQ_relational[[#This Row],[PQGUID]],S2PQ[S2PQGUID],0),5)='Static ID Table'!$B$14,S2PQ_relational[[#This Row],[PIGUID]]&amp;"NO","-")</f>
        <v>-</v>
      </c>
    </row>
    <row r="12" spans="1:4" x14ac:dyDescent="0.25">
      <c r="A12" t="s">
        <v>807</v>
      </c>
      <c r="B12" t="s">
        <v>2290</v>
      </c>
      <c r="C12" t="str">
        <f>S2PQ_relational[[#This Row],[PIGUID]]&amp;S2PQ_relational[[#This Row],[PQGUID]]</f>
        <v>hRD9LVRWdv0Xjfts40xHo78wVA7YnBFnvaegzh1b0Ty</v>
      </c>
      <c r="D12" t="str">
        <f>IF(INDEX(S2PQ[[S2PQGUID]:[Réponse]],MATCH(S2PQ_relational[[#This Row],[PQGUID]],S2PQ[S2PQGUID],0),5)='Static ID Table'!$B$14,S2PQ_relational[[#This Row],[PIGUID]]&amp;"NO","-")</f>
        <v>-</v>
      </c>
    </row>
    <row r="13" spans="1:4" x14ac:dyDescent="0.25">
      <c r="A13" t="s">
        <v>795</v>
      </c>
      <c r="B13" t="s">
        <v>2290</v>
      </c>
      <c r="C13" t="str">
        <f>S2PQ_relational[[#This Row],[PIGUID]]&amp;S2PQ_relational[[#This Row],[PQGUID]]</f>
        <v>5DS7FHDtDqEaVYAUQwziPe78wVA7YnBFnvaegzh1b0Ty</v>
      </c>
      <c r="D13" t="str">
        <f>IF(INDEX(S2PQ[[S2PQGUID]:[Réponse]],MATCH(S2PQ_relational[[#This Row],[PQGUID]],S2PQ[S2PQGUID],0),5)='Static ID Table'!$B$14,S2PQ_relational[[#This Row],[PIGUID]]&amp;"NO","-")</f>
        <v>-</v>
      </c>
    </row>
    <row r="14" spans="1:4" x14ac:dyDescent="0.25">
      <c r="A14" t="s">
        <v>1039</v>
      </c>
      <c r="B14" t="s">
        <v>2290</v>
      </c>
      <c r="C14" t="str">
        <f>S2PQ_relational[[#This Row],[PIGUID]]&amp;S2PQ_relational[[#This Row],[PQGUID]]</f>
        <v>iHndUfPyGPYoulIuDy0lW78wVA7YnBFnvaegzh1b0Ty</v>
      </c>
      <c r="D14" t="str">
        <f>IF(INDEX(S2PQ[[S2PQGUID]:[Réponse]],MATCH(S2PQ_relational[[#This Row],[PQGUID]],S2PQ[S2PQGUID],0),5)='Static ID Table'!$B$14,S2PQ_relational[[#This Row],[PIGUID]]&amp;"NO","-")</f>
        <v>-</v>
      </c>
    </row>
    <row r="15" spans="1:4" x14ac:dyDescent="0.25">
      <c r="A15" t="s">
        <v>789</v>
      </c>
      <c r="B15" t="s">
        <v>2290</v>
      </c>
      <c r="C15" t="str">
        <f>S2PQ_relational[[#This Row],[PIGUID]]&amp;S2PQ_relational[[#This Row],[PQGUID]]</f>
        <v>53cLJ9maGxLIO7jJOMikQa78wVA7YnBFnvaegzh1b0Ty</v>
      </c>
      <c r="D15" t="str">
        <f>IF(INDEX(S2PQ[[S2PQGUID]:[Réponse]],MATCH(S2PQ_relational[[#This Row],[PQGUID]],S2PQ[S2PQGUID],0),5)='Static ID Table'!$B$14,S2PQ_relational[[#This Row],[PIGUID]]&amp;"NO","-")</f>
        <v>-</v>
      </c>
    </row>
    <row r="16" spans="1:4" x14ac:dyDescent="0.25">
      <c r="A16" t="s">
        <v>801</v>
      </c>
      <c r="B16" t="s">
        <v>2290</v>
      </c>
      <c r="C16" t="str">
        <f>S2PQ_relational[[#This Row],[PIGUID]]&amp;S2PQ_relational[[#This Row],[PQGUID]]</f>
        <v>zTeiFZvpwcYT8I0X4LGjd78wVA7YnBFnvaegzh1b0Ty</v>
      </c>
      <c r="D16" t="str">
        <f>IF(INDEX(S2PQ[[S2PQGUID]:[Réponse]],MATCH(S2PQ_relational[[#This Row],[PQGUID]],S2PQ[S2PQGUID],0),5)='Static ID Table'!$B$14,S2PQ_relational[[#This Row],[PIGUID]]&amp;"NO","-")</f>
        <v>-</v>
      </c>
    </row>
    <row r="17" spans="1:4" x14ac:dyDescent="0.25">
      <c r="A17" t="s">
        <v>1045</v>
      </c>
      <c r="B17" t="s">
        <v>2290</v>
      </c>
      <c r="C17" t="str">
        <f>S2PQ_relational[[#This Row],[PIGUID]]&amp;S2PQ_relational[[#This Row],[PQGUID]]</f>
        <v>bGUOIClk5fJfkQ2PSC5Yo78wVA7YnBFnvaegzh1b0Ty</v>
      </c>
      <c r="D17" t="str">
        <f>IF(INDEX(S2PQ[[S2PQGUID]:[Réponse]],MATCH(S2PQ_relational[[#This Row],[PQGUID]],S2PQ[S2PQGUID],0),5)='Static ID Table'!$B$14,S2PQ_relational[[#This Row],[PIGUID]]&amp;"NO","-")</f>
        <v>-</v>
      </c>
    </row>
    <row r="18" spans="1:4" x14ac:dyDescent="0.25">
      <c r="A18" t="s">
        <v>783</v>
      </c>
      <c r="B18" t="s">
        <v>2290</v>
      </c>
      <c r="C18" t="str">
        <f>S2PQ_relational[[#This Row],[PIGUID]]&amp;S2PQ_relational[[#This Row],[PQGUID]]</f>
        <v>4EifHPT6iAprFqaYjJcXPx78wVA7YnBFnvaegzh1b0Ty</v>
      </c>
      <c r="D18" t="str">
        <f>IF(INDEX(S2PQ[[S2PQGUID]:[Réponse]],MATCH(S2PQ_relational[[#This Row],[PQGUID]],S2PQ[S2PQGUID],0),5)='Static ID Table'!$B$14,S2PQ_relational[[#This Row],[PIGUID]]&amp;"NO","-")</f>
        <v>-</v>
      </c>
    </row>
    <row r="19" spans="1:4" x14ac:dyDescent="0.25">
      <c r="A19" t="s">
        <v>777</v>
      </c>
      <c r="B19" t="s">
        <v>2290</v>
      </c>
      <c r="C19" t="str">
        <f>S2PQ_relational[[#This Row],[PIGUID]]&amp;S2PQ_relational[[#This Row],[PQGUID]]</f>
        <v>4aPDoeTyqlNVgH7Oxvt5MN78wVA7YnBFnvaegzh1b0Ty</v>
      </c>
      <c r="D19" t="str">
        <f>IF(INDEX(S2PQ[[S2PQGUID]:[Réponse]],MATCH(S2PQ_relational[[#This Row],[PQGUID]],S2PQ[S2PQGUID],0),5)='Static ID Table'!$B$14,S2PQ_relational[[#This Row],[PIGUID]]&amp;"NO","-")</f>
        <v>-</v>
      </c>
    </row>
    <row r="20" spans="1:4" x14ac:dyDescent="0.25">
      <c r="A20" t="s">
        <v>751</v>
      </c>
      <c r="B20" t="s">
        <v>2290</v>
      </c>
      <c r="C20" t="str">
        <f>S2PQ_relational[[#This Row],[PIGUID]]&amp;S2PQ_relational[[#This Row],[PQGUID]]</f>
        <v>6WR3u7wtuJvfHf6Z9rNIg78wVA7YnBFnvaegzh1b0Ty</v>
      </c>
      <c r="D20" t="str">
        <f>IF(INDEX(S2PQ[[S2PQGUID]:[Réponse]],MATCH(S2PQ_relational[[#This Row],[PQGUID]],S2PQ[S2PQGUID],0),5)='Static ID Table'!$B$14,S2PQ_relational[[#This Row],[PIGUID]]&amp;"NO","-")</f>
        <v>-</v>
      </c>
    </row>
    <row r="21" spans="1:4" x14ac:dyDescent="0.25">
      <c r="A21" t="s">
        <v>733</v>
      </c>
      <c r="B21" t="s">
        <v>2290</v>
      </c>
      <c r="C21" t="str">
        <f>S2PQ_relational[[#This Row],[PIGUID]]&amp;S2PQ_relational[[#This Row],[PQGUID]]</f>
        <v>3ToajmpVrhj5TXiCLEnKzd78wVA7YnBFnvaegzh1b0Ty</v>
      </c>
      <c r="D21" t="str">
        <f>IF(INDEX(S2PQ[[S2PQGUID]:[Réponse]],MATCH(S2PQ_relational[[#This Row],[PQGUID]],S2PQ[S2PQGUID],0),5)='Static ID Table'!$B$14,S2PQ_relational[[#This Row],[PIGUID]]&amp;"NO","-")</f>
        <v>-</v>
      </c>
    </row>
    <row r="22" spans="1:4" x14ac:dyDescent="0.25">
      <c r="A22" t="s">
        <v>720</v>
      </c>
      <c r="B22" t="s">
        <v>2290</v>
      </c>
      <c r="C22" t="str">
        <f>S2PQ_relational[[#This Row],[PIGUID]]&amp;S2PQ_relational[[#This Row],[PQGUID]]</f>
        <v>2PJJrwtoO00cfWO9E07WHW78wVA7YnBFnvaegzh1b0Ty</v>
      </c>
      <c r="D22" t="str">
        <f>IF(INDEX(S2PQ[[S2PQGUID]:[Réponse]],MATCH(S2PQ_relational[[#This Row],[PQGUID]],S2PQ[S2PQGUID],0),5)='Static ID Table'!$B$14,S2PQ_relational[[#This Row],[PIGUID]]&amp;"NO","-")</f>
        <v>-</v>
      </c>
    </row>
    <row r="23" spans="1:4" x14ac:dyDescent="0.25">
      <c r="A23" t="s">
        <v>129</v>
      </c>
      <c r="B23" t="s">
        <v>2290</v>
      </c>
      <c r="C23" t="str">
        <f>S2PQ_relational[[#This Row],[PIGUID]]&amp;S2PQ_relational[[#This Row],[PQGUID]]</f>
        <v>7B88XM07CTRiUy0OoP9p3S78wVA7YnBFnvaegzh1b0Ty</v>
      </c>
      <c r="D23" t="str">
        <f>IF(INDEX(S2PQ[[S2PQGUID]:[Réponse]],MATCH(S2PQ_relational[[#This Row],[PQGUID]],S2PQ[S2PQGUID],0),5)='Static ID Table'!$B$14,S2PQ_relational[[#This Row],[PIGUID]]&amp;"NO","-")</f>
        <v>-</v>
      </c>
    </row>
    <row r="24" spans="1:4" x14ac:dyDescent="0.25">
      <c r="A24" t="s">
        <v>137</v>
      </c>
      <c r="B24" t="s">
        <v>2290</v>
      </c>
      <c r="C24" t="str">
        <f>S2PQ_relational[[#This Row],[PIGUID]]&amp;S2PQ_relational[[#This Row],[PQGUID]]</f>
        <v>6EMafRe3t5Y3mnMxnrbv8F78wVA7YnBFnvaegzh1b0Ty</v>
      </c>
      <c r="D24" t="str">
        <f>IF(INDEX(S2PQ[[S2PQGUID]:[Réponse]],MATCH(S2PQ_relational[[#This Row],[PQGUID]],S2PQ[S2PQGUID],0),5)='Static ID Table'!$B$14,S2PQ_relational[[#This Row],[PIGUID]]&amp;"NO","-")</f>
        <v>-</v>
      </c>
    </row>
    <row r="25" spans="1:4" x14ac:dyDescent="0.25">
      <c r="A25" t="s">
        <v>714</v>
      </c>
      <c r="B25" t="s">
        <v>2290</v>
      </c>
      <c r="C25" t="str">
        <f>S2PQ_relational[[#This Row],[PIGUID]]&amp;S2PQ_relational[[#This Row],[PQGUID]]</f>
        <v>6agNB6KtK3MjTVsJYdiMIR78wVA7YnBFnvaegzh1b0Ty</v>
      </c>
      <c r="D25" t="str">
        <f>IF(INDEX(S2PQ[[S2PQGUID]:[Réponse]],MATCH(S2PQ_relational[[#This Row],[PQGUID]],S2PQ[S2PQGUID],0),5)='Static ID Table'!$B$14,S2PQ_relational[[#This Row],[PIGUID]]&amp;"NO","-")</f>
        <v>-</v>
      </c>
    </row>
    <row r="26" spans="1:4" x14ac:dyDescent="0.25">
      <c r="A26" t="s">
        <v>143</v>
      </c>
      <c r="B26" t="s">
        <v>2290</v>
      </c>
      <c r="C26" t="str">
        <f>S2PQ_relational[[#This Row],[PIGUID]]&amp;S2PQ_relational[[#This Row],[PQGUID]]</f>
        <v>5SBH4UVkiiyFpOPmsDBTJW78wVA7YnBFnvaegzh1b0Ty</v>
      </c>
      <c r="D26" t="str">
        <f>IF(INDEX(S2PQ[[S2PQGUID]:[Réponse]],MATCH(S2PQ_relational[[#This Row],[PQGUID]],S2PQ[S2PQGUID],0),5)='Static ID Table'!$B$14,S2PQ_relational[[#This Row],[PIGUID]]&amp;"NO","-")</f>
        <v>-</v>
      </c>
    </row>
    <row r="27" spans="1:4" x14ac:dyDescent="0.25">
      <c r="A27" t="s">
        <v>1027</v>
      </c>
      <c r="B27" t="s">
        <v>2290</v>
      </c>
      <c r="C27" t="str">
        <f>S2PQ_relational[[#This Row],[PIGUID]]&amp;S2PQ_relational[[#This Row],[PQGUID]]</f>
        <v>4elU6YivpDUP8Zg3hYzRUR78wVA7YnBFnvaegzh1b0Ty</v>
      </c>
      <c r="D27" t="str">
        <f>IF(INDEX(S2PQ[[S2PQGUID]:[Réponse]],MATCH(S2PQ_relational[[#This Row],[PQGUID]],S2PQ[S2PQGUID],0),5)='Static ID Table'!$B$14,S2PQ_relational[[#This Row],[PIGUID]]&amp;"NO","-")</f>
        <v>-</v>
      </c>
    </row>
    <row r="28" spans="1:4" x14ac:dyDescent="0.25">
      <c r="A28" t="s">
        <v>1021</v>
      </c>
      <c r="B28" t="s">
        <v>2290</v>
      </c>
      <c r="C28" t="str">
        <f>S2PQ_relational[[#This Row],[PIGUID]]&amp;S2PQ_relational[[#This Row],[PQGUID]]</f>
        <v>4Z90n5MuwIly9eLPYBpn4i78wVA7YnBFnvaegzh1b0Ty</v>
      </c>
      <c r="D28" t="str">
        <f>IF(INDEX(S2PQ[[S2PQGUID]:[Réponse]],MATCH(S2PQ_relational[[#This Row],[PQGUID]],S2PQ[S2PQGUID],0),5)='Static ID Table'!$B$14,S2PQ_relational[[#This Row],[PIGUID]]&amp;"NO","-")</f>
        <v>-</v>
      </c>
    </row>
    <row r="29" spans="1:4" x14ac:dyDescent="0.25">
      <c r="A29" t="s">
        <v>898</v>
      </c>
      <c r="B29" t="s">
        <v>2290</v>
      </c>
      <c r="C29" t="str">
        <f>S2PQ_relational[[#This Row],[PIGUID]]&amp;S2PQ_relational[[#This Row],[PQGUID]]</f>
        <v>46SFKyIYeUQ3Fa48McaHks78wVA7YnBFnvaegzh1b0Ty</v>
      </c>
      <c r="D29" t="str">
        <f>IF(INDEX(S2PQ[[S2PQGUID]:[Réponse]],MATCH(S2PQ_relational[[#This Row],[PQGUID]],S2PQ[S2PQGUID],0),5)='Static ID Table'!$B$14,S2PQ_relational[[#This Row],[PIGUID]]&amp;"NO","-")</f>
        <v>-</v>
      </c>
    </row>
    <row r="30" spans="1:4" x14ac:dyDescent="0.25">
      <c r="A30" t="s">
        <v>882</v>
      </c>
      <c r="B30" t="s">
        <v>2290</v>
      </c>
      <c r="C30" t="str">
        <f>S2PQ_relational[[#This Row],[PIGUID]]&amp;S2PQ_relational[[#This Row],[PQGUID]]</f>
        <v>1pZB76SwBalQpUvgXPZztD78wVA7YnBFnvaegzh1b0Ty</v>
      </c>
      <c r="D30" t="str">
        <f>IF(INDEX(S2PQ[[S2PQGUID]:[Réponse]],MATCH(S2PQ_relational[[#This Row],[PQGUID]],S2PQ[S2PQGUID],0),5)='Static ID Table'!$B$14,S2PQ_relational[[#This Row],[PIGUID]]&amp;"NO","-")</f>
        <v>-</v>
      </c>
    </row>
    <row r="31" spans="1:4" x14ac:dyDescent="0.25">
      <c r="A31" t="s">
        <v>198</v>
      </c>
      <c r="B31" t="s">
        <v>2290</v>
      </c>
      <c r="C31" t="str">
        <f>S2PQ_relational[[#This Row],[PIGUID]]&amp;S2PQ_relational[[#This Row],[PQGUID]]</f>
        <v>1NFjOpRSK9GSK6XEPeZpKu78wVA7YnBFnvaegzh1b0Ty</v>
      </c>
      <c r="D31" t="str">
        <f>IF(INDEX(S2PQ[[S2PQGUID]:[Réponse]],MATCH(S2PQ_relational[[#This Row],[PQGUID]],S2PQ[S2PQGUID],0),5)='Static ID Table'!$B$14,S2PQ_relational[[#This Row],[PIGUID]]&amp;"NO","-")</f>
        <v>-</v>
      </c>
    </row>
    <row r="32" spans="1:4" x14ac:dyDescent="0.25">
      <c r="A32" t="s">
        <v>668</v>
      </c>
      <c r="B32" t="s">
        <v>2290</v>
      </c>
      <c r="C32" t="str">
        <f>S2PQ_relational[[#This Row],[PIGUID]]&amp;S2PQ_relational[[#This Row],[PQGUID]]</f>
        <v>6B5jWeiOj96PjZqovnrt3378wVA7YnBFnvaegzh1b0Ty</v>
      </c>
      <c r="D32" t="str">
        <f>IF(INDEX(S2PQ[[S2PQGUID]:[Réponse]],MATCH(S2PQ_relational[[#This Row],[PQGUID]],S2PQ[S2PQGUID],0),5)='Static ID Table'!$B$14,S2PQ_relational[[#This Row],[PIGUID]]&amp;"NO","-")</f>
        <v>-</v>
      </c>
    </row>
    <row r="33" spans="1:4" x14ac:dyDescent="0.25">
      <c r="A33" t="s">
        <v>674</v>
      </c>
      <c r="B33" t="s">
        <v>2290</v>
      </c>
      <c r="C33" t="str">
        <f>S2PQ_relational[[#This Row],[PIGUID]]&amp;S2PQ_relational[[#This Row],[PQGUID]]</f>
        <v>5g8L8Yv6zcuFjeWVlU8YiL78wVA7YnBFnvaegzh1b0Ty</v>
      </c>
      <c r="D33" t="str">
        <f>IF(INDEX(S2PQ[[S2PQGUID]:[Réponse]],MATCH(S2PQ_relational[[#This Row],[PQGUID]],S2PQ[S2PQGUID],0),5)='Static ID Table'!$B$14,S2PQ_relational[[#This Row],[PIGUID]]&amp;"NO","-")</f>
        <v>-</v>
      </c>
    </row>
    <row r="34" spans="1:4" x14ac:dyDescent="0.25">
      <c r="A34" t="s">
        <v>656</v>
      </c>
      <c r="B34" t="s">
        <v>2290</v>
      </c>
      <c r="C34" t="str">
        <f>S2PQ_relational[[#This Row],[PIGUID]]&amp;S2PQ_relational[[#This Row],[PQGUID]]</f>
        <v>3F5wfmk1zAArbWYWlPKu9R78wVA7YnBFnvaegzh1b0Ty</v>
      </c>
      <c r="D34" t="str">
        <f>IF(INDEX(S2PQ[[S2PQGUID]:[Réponse]],MATCH(S2PQ_relational[[#This Row],[PQGUID]],S2PQ[S2PQGUID],0),5)='Static ID Table'!$B$14,S2PQ_relational[[#This Row],[PIGUID]]&amp;"NO","-")</f>
        <v>-</v>
      </c>
    </row>
    <row r="35" spans="1:4" x14ac:dyDescent="0.25">
      <c r="A35" t="s">
        <v>662</v>
      </c>
      <c r="B35" t="s">
        <v>2290</v>
      </c>
      <c r="C35" t="str">
        <f>S2PQ_relational[[#This Row],[PIGUID]]&amp;S2PQ_relational[[#This Row],[PQGUID]]</f>
        <v>3ebLYGBPEs54Qayv6G7dKB78wVA7YnBFnvaegzh1b0Ty</v>
      </c>
      <c r="D35" t="str">
        <f>IF(INDEX(S2PQ[[S2PQGUID]:[Réponse]],MATCH(S2PQ_relational[[#This Row],[PQGUID]],S2PQ[S2PQGUID],0),5)='Static ID Table'!$B$14,S2PQ_relational[[#This Row],[PIGUID]]&amp;"NO","-")</f>
        <v>-</v>
      </c>
    </row>
    <row r="36" spans="1:4" x14ac:dyDescent="0.25">
      <c r="A36" t="s">
        <v>631</v>
      </c>
      <c r="B36" t="s">
        <v>2290</v>
      </c>
      <c r="C36" t="str">
        <f>S2PQ_relational[[#This Row],[PIGUID]]&amp;S2PQ_relational[[#This Row],[PQGUID]]</f>
        <v>6GD9zqi1cCUgRFhygYCirx78wVA7YnBFnvaegzh1b0Ty</v>
      </c>
      <c r="D36" t="str">
        <f>IF(INDEX(S2PQ[[S2PQGUID]:[Réponse]],MATCH(S2PQ_relational[[#This Row],[PQGUID]],S2PQ[S2PQGUID],0),5)='Static ID Table'!$B$14,S2PQ_relational[[#This Row],[PIGUID]]&amp;"NO","-")</f>
        <v>-</v>
      </c>
    </row>
    <row r="37" spans="1:4" x14ac:dyDescent="0.25">
      <c r="A37" t="s">
        <v>163</v>
      </c>
      <c r="B37" t="s">
        <v>2290</v>
      </c>
      <c r="C37" t="str">
        <f>S2PQ_relational[[#This Row],[PIGUID]]&amp;S2PQ_relational[[#This Row],[PQGUID]]</f>
        <v>5gpVd4rImtHIyfVoyqcNVO78wVA7YnBFnvaegzh1b0Ty</v>
      </c>
      <c r="D37" t="str">
        <f>IF(INDEX(S2PQ[[S2PQGUID]:[Réponse]],MATCH(S2PQ_relational[[#This Row],[PQGUID]],S2PQ[S2PQGUID],0),5)='Static ID Table'!$B$14,S2PQ_relational[[#This Row],[PIGUID]]&amp;"NO","-")</f>
        <v>-</v>
      </c>
    </row>
    <row r="38" spans="1:4" x14ac:dyDescent="0.25">
      <c r="A38" t="s">
        <v>693</v>
      </c>
      <c r="B38" t="s">
        <v>2290</v>
      </c>
      <c r="C38" t="str">
        <f>S2PQ_relational[[#This Row],[PIGUID]]&amp;S2PQ_relational[[#This Row],[PQGUID]]</f>
        <v>d2dn4gZTWN0Vd33TcLQqM78wVA7YnBFnvaegzh1b0Ty</v>
      </c>
      <c r="D38" t="str">
        <f>IF(INDEX(S2PQ[[S2PQGUID]:[Réponse]],MATCH(S2PQ_relational[[#This Row],[PQGUID]],S2PQ[S2PQGUID],0),5)='Static ID Table'!$B$14,S2PQ_relational[[#This Row],[PIGUID]]&amp;"NO","-")</f>
        <v>-</v>
      </c>
    </row>
    <row r="39" spans="1:4" x14ac:dyDescent="0.25">
      <c r="A39" t="s">
        <v>770</v>
      </c>
      <c r="B39" t="s">
        <v>2290</v>
      </c>
      <c r="C39" t="str">
        <f>S2PQ_relational[[#This Row],[PIGUID]]&amp;S2PQ_relational[[#This Row],[PQGUID]]</f>
        <v>10CP51JRtCxtSJ8KB5UYB578wVA7YnBFnvaegzh1b0Ty</v>
      </c>
      <c r="D39" t="str">
        <f>IF(INDEX(S2PQ[[S2PQGUID]:[Réponse]],MATCH(S2PQ_relational[[#This Row],[PQGUID]],S2PQ[S2PQGUID],0),5)='Static ID Table'!$B$14,S2PQ_relational[[#This Row],[PIGUID]]&amp;"NO","-")</f>
        <v>-</v>
      </c>
    </row>
    <row r="40" spans="1:4" x14ac:dyDescent="0.25">
      <c r="A40" t="s">
        <v>1033</v>
      </c>
      <c r="B40" t="s">
        <v>2290</v>
      </c>
      <c r="C40" t="str">
        <f>S2PQ_relational[[#This Row],[PIGUID]]&amp;S2PQ_relational[[#This Row],[PQGUID]]</f>
        <v>5KIEflmEkRab02DSZ7tcaP78wVA7YnBFnvaegzh1b0Ty</v>
      </c>
      <c r="D40" t="str">
        <f>IF(INDEX(S2PQ[[S2PQGUID]:[Réponse]],MATCH(S2PQ_relational[[#This Row],[PQGUID]],S2PQ[S2PQGUID],0),5)='Static ID Table'!$B$14,S2PQ_relational[[#This Row],[PIGUID]]&amp;"NO","-")</f>
        <v>-</v>
      </c>
    </row>
    <row r="41" spans="1:4" x14ac:dyDescent="0.25">
      <c r="A41" t="s">
        <v>757</v>
      </c>
      <c r="B41" t="s">
        <v>2290</v>
      </c>
      <c r="C41" t="str">
        <f>S2PQ_relational[[#This Row],[PIGUID]]&amp;S2PQ_relational[[#This Row],[PQGUID]]</f>
        <v>55ugPmyn6XaTaK8oSmHrV978wVA7YnBFnvaegzh1b0Ty</v>
      </c>
      <c r="D41" t="str">
        <f>IF(INDEX(S2PQ[[S2PQGUID]:[Réponse]],MATCH(S2PQ_relational[[#This Row],[PQGUID]],S2PQ[S2PQGUID],0),5)='Static ID Table'!$B$14,S2PQ_relational[[#This Row],[PIGUID]]&amp;"NO","-")</f>
        <v>-</v>
      </c>
    </row>
    <row r="42" spans="1:4" x14ac:dyDescent="0.25">
      <c r="A42" t="s">
        <v>745</v>
      </c>
      <c r="B42" t="s">
        <v>2290</v>
      </c>
      <c r="C42" t="str">
        <f>S2PQ_relational[[#This Row],[PIGUID]]&amp;S2PQ_relational[[#This Row],[PQGUID]]</f>
        <v>62F1Dtyjl91QqbBkoZ49Ap78wVA7YnBFnvaegzh1b0Ty</v>
      </c>
      <c r="D42" t="str">
        <f>IF(INDEX(S2PQ[[S2PQGUID]:[Réponse]],MATCH(S2PQ_relational[[#This Row],[PQGUID]],S2PQ[S2PQGUID],0),5)='Static ID Table'!$B$14,S2PQ_relational[[#This Row],[PIGUID]]&amp;"NO","-")</f>
        <v>-</v>
      </c>
    </row>
    <row r="43" spans="1:4" x14ac:dyDescent="0.25">
      <c r="A43" t="s">
        <v>739</v>
      </c>
      <c r="B43" t="s">
        <v>2290</v>
      </c>
      <c r="C43" t="str">
        <f>S2PQ_relational[[#This Row],[PIGUID]]&amp;S2PQ_relational[[#This Row],[PQGUID]]</f>
        <v>7KHGFzghP0Xmjm0ttH5hdv78wVA7YnBFnvaegzh1b0Ty</v>
      </c>
      <c r="D43" t="str">
        <f>IF(INDEX(S2PQ[[S2PQGUID]:[Réponse]],MATCH(S2PQ_relational[[#This Row],[PQGUID]],S2PQ[S2PQGUID],0),5)='Static ID Table'!$B$14,S2PQ_relational[[#This Row],[PIGUID]]&amp;"NO","-")</f>
        <v>-</v>
      </c>
    </row>
    <row r="44" spans="1:4" x14ac:dyDescent="0.25">
      <c r="A44" t="s">
        <v>707</v>
      </c>
      <c r="B44" t="s">
        <v>2290</v>
      </c>
      <c r="C44" t="str">
        <f>S2PQ_relational[[#This Row],[PIGUID]]&amp;S2PQ_relational[[#This Row],[PQGUID]]</f>
        <v>GrWM6LSjdibnpeJcmYNl878wVA7YnBFnvaegzh1b0Ty</v>
      </c>
      <c r="D44" t="str">
        <f>IF(INDEX(S2PQ[[S2PQGUID]:[Réponse]],MATCH(S2PQ_relational[[#This Row],[PQGUID]],S2PQ[S2PQGUID],0),5)='Static ID Table'!$B$14,S2PQ_relational[[#This Row],[PIGUID]]&amp;"NO","-")</f>
        <v>-</v>
      </c>
    </row>
    <row r="45" spans="1:4" x14ac:dyDescent="0.25">
      <c r="A45" t="s">
        <v>123</v>
      </c>
      <c r="B45" t="s">
        <v>2291</v>
      </c>
      <c r="C45" t="str">
        <f>S2PQ_relational[[#This Row],[PIGUID]]&amp;S2PQ_relational[[#This Row],[PQGUID]]</f>
        <v>3iN0dj8MxhwAmPvSDUtPip1DKo9zqfflOcZsDUt4F8bK</v>
      </c>
      <c r="D45" t="str">
        <f>IF(INDEX(S2PQ[[S2PQGUID]:[Réponse]],MATCH(S2PQ_relational[[#This Row],[PQGUID]],S2PQ[S2PQGUID],0),5)='Static ID Table'!$B$14,S2PQ_relational[[#This Row],[PIGUID]]&amp;"NO","-")</f>
        <v>-</v>
      </c>
    </row>
    <row r="46" spans="1:4" x14ac:dyDescent="0.25">
      <c r="A46" t="s">
        <v>870</v>
      </c>
      <c r="B46" t="s">
        <v>2291</v>
      </c>
      <c r="C46" t="str">
        <f>S2PQ_relational[[#This Row],[PIGUID]]&amp;S2PQ_relational[[#This Row],[PQGUID]]</f>
        <v>3RDU80FZodR5KDkY5DZdlS1DKo9zqfflOcZsDUt4F8bK</v>
      </c>
      <c r="D46" t="str">
        <f>IF(INDEX(S2PQ[[S2PQGUID]:[Réponse]],MATCH(S2PQ_relational[[#This Row],[PQGUID]],S2PQ[S2PQGUID],0),5)='Static ID Table'!$B$14,S2PQ_relational[[#This Row],[PIGUID]]&amp;"NO","-")</f>
        <v>-</v>
      </c>
    </row>
    <row r="47" spans="1:4" x14ac:dyDescent="0.25">
      <c r="A47" t="s">
        <v>850</v>
      </c>
      <c r="B47" t="s">
        <v>2292</v>
      </c>
      <c r="C47" t="str">
        <f>S2PQ_relational[[#This Row],[PIGUID]]&amp;S2PQ_relational[[#This Row],[PQGUID]]</f>
        <v>4EKmI6V90BbBRZN1zYfwg67t4qfGXrdadx66xrfTpE0d</v>
      </c>
      <c r="D47" t="str">
        <f>IF(INDEX(S2PQ[[S2PQGUID]:[Réponse]],MATCH(S2PQ_relational[[#This Row],[PQGUID]],S2PQ[S2PQGUID],0),5)='Static ID Table'!$B$14,S2PQ_relational[[#This Row],[PIGUID]]&amp;"NO","-")</f>
        <v>-</v>
      </c>
    </row>
    <row r="48" spans="1:4" x14ac:dyDescent="0.25">
      <c r="A48" t="s">
        <v>527</v>
      </c>
      <c r="B48" t="s">
        <v>2293</v>
      </c>
      <c r="C48" t="str">
        <f>S2PQ_relational[[#This Row],[PIGUID]]&amp;S2PQ_relational[[#This Row],[PQGUID]]</f>
        <v>3XAgnXz2B2MkrodMxTOllI7o0xBDTKxcKpHsZRwunVdc</v>
      </c>
      <c r="D48" t="str">
        <f>IF(INDEX(S2PQ[[S2PQGUID]:[Réponse]],MATCH(S2PQ_relational[[#This Row],[PQGUID]],S2PQ[S2PQGUID],0),5)='Static ID Table'!$B$14,S2PQ_relational[[#This Row],[PIGUID]]&amp;"NO","-")</f>
        <v>-</v>
      </c>
    </row>
    <row r="49" spans="1:4" x14ac:dyDescent="0.25">
      <c r="A49" t="s">
        <v>521</v>
      </c>
      <c r="B49" t="s">
        <v>2293</v>
      </c>
      <c r="C49" t="str">
        <f>S2PQ_relational[[#This Row],[PIGUID]]&amp;S2PQ_relational[[#This Row],[PQGUID]]</f>
        <v>6PXBd5F7khUis9LNtJ7uMx7o0xBDTKxcKpHsZRwunVdc</v>
      </c>
      <c r="D49" t="str">
        <f>IF(INDEX(S2PQ[[S2PQGUID]:[Réponse]],MATCH(S2PQ_relational[[#This Row],[PQGUID]],S2PQ[S2PQGUID],0),5)='Static ID Table'!$B$14,S2PQ_relational[[#This Row],[PIGUID]]&amp;"NO","-")</f>
        <v>-</v>
      </c>
    </row>
    <row r="50" spans="1:4" x14ac:dyDescent="0.25">
      <c r="A50" t="s">
        <v>44</v>
      </c>
      <c r="B50" t="s">
        <v>2293</v>
      </c>
      <c r="C50" t="str">
        <f>S2PQ_relational[[#This Row],[PIGUID]]&amp;S2PQ_relational[[#This Row],[PQGUID]]</f>
        <v>6Z0Zehhoet77UdLkNpAK487o0xBDTKxcKpHsZRwunVdc</v>
      </c>
      <c r="D50" t="str">
        <f>IF(INDEX(S2PQ[[S2PQGUID]:[Réponse]],MATCH(S2PQ_relational[[#This Row],[PQGUID]],S2PQ[S2PQGUID],0),5)='Static ID Table'!$B$14,S2PQ_relational[[#This Row],[PIGUID]]&amp;"NO","-")</f>
        <v>-</v>
      </c>
    </row>
    <row r="51" spans="1:4" x14ac:dyDescent="0.25">
      <c r="A51" t="s">
        <v>191</v>
      </c>
      <c r="B51" t="s">
        <v>2294</v>
      </c>
      <c r="C51" t="str">
        <f>S2PQ_relational[[#This Row],[PIGUID]]&amp;S2PQ_relational[[#This Row],[PQGUID]]</f>
        <v>7i5C0hXneQ9Ts42qUlx9bT6WUvJ8mCZ5jZz6OMmg6bGM</v>
      </c>
      <c r="D51" t="str">
        <f>IF(INDEX(S2PQ[[S2PQGUID]:[Réponse]],MATCH(S2PQ_relational[[#This Row],[PQGUID]],S2PQ[S2PQGUID],0),5)='Static ID Table'!$B$14,S2PQ_relational[[#This Row],[PIGUID]]&amp;"NO","-")</f>
        <v>-</v>
      </c>
    </row>
    <row r="52" spans="1:4" x14ac:dyDescent="0.25">
      <c r="A52" t="s">
        <v>557</v>
      </c>
      <c r="B52" t="s">
        <v>2294</v>
      </c>
      <c r="C52" t="str">
        <f>S2PQ_relational[[#This Row],[PIGUID]]&amp;S2PQ_relational[[#This Row],[PQGUID]]</f>
        <v>6A3ffduopCYBDPs2ia3uU26WUvJ8mCZ5jZz6OMmg6bGM</v>
      </c>
      <c r="D52" t="str">
        <f>IF(INDEX(S2PQ[[S2PQGUID]:[Réponse]],MATCH(S2PQ_relational[[#This Row],[PQGUID]],S2PQ[S2PQGUID],0),5)='Static ID Table'!$B$14,S2PQ_relational[[#This Row],[PIGUID]]&amp;"NO","-")</f>
        <v>-</v>
      </c>
    </row>
    <row r="53" spans="1:4" x14ac:dyDescent="0.25">
      <c r="A53" t="s">
        <v>595</v>
      </c>
      <c r="B53" t="s">
        <v>2294</v>
      </c>
      <c r="C53" t="str">
        <f>S2PQ_relational[[#This Row],[PIGUID]]&amp;S2PQ_relational[[#This Row],[PQGUID]]</f>
        <v>2AkWRCSbZwSgg3JGSyni9q6WUvJ8mCZ5jZz6OMmg6bGM</v>
      </c>
      <c r="D53" t="str">
        <f>IF(INDEX(S2PQ[[S2PQGUID]:[Réponse]],MATCH(S2PQ_relational[[#This Row],[PQGUID]],S2PQ[S2PQGUID],0),5)='Static ID Table'!$B$14,S2PQ_relational[[#This Row],[PIGUID]]&amp;"NO","-")</f>
        <v>-</v>
      </c>
    </row>
    <row r="54" spans="1:4" x14ac:dyDescent="0.25">
      <c r="A54" t="s">
        <v>527</v>
      </c>
      <c r="B54" t="s">
        <v>2294</v>
      </c>
      <c r="C54" t="str">
        <f>S2PQ_relational[[#This Row],[PIGUID]]&amp;S2PQ_relational[[#This Row],[PQGUID]]</f>
        <v>3XAgnXz2B2MkrodMxTOllI6WUvJ8mCZ5jZz6OMmg6bGM</v>
      </c>
      <c r="D54" t="str">
        <f>IF(INDEX(S2PQ[[S2PQGUID]:[Réponse]],MATCH(S2PQ_relational[[#This Row],[PQGUID]],S2PQ[S2PQGUID],0),5)='Static ID Table'!$B$14,S2PQ_relational[[#This Row],[PIGUID]]&amp;"NO","-")</f>
        <v>-</v>
      </c>
    </row>
    <row r="55" spans="1:4" x14ac:dyDescent="0.25">
      <c r="A55" t="s">
        <v>521</v>
      </c>
      <c r="B55" t="s">
        <v>2294</v>
      </c>
      <c r="C55" t="str">
        <f>S2PQ_relational[[#This Row],[PIGUID]]&amp;S2PQ_relational[[#This Row],[PQGUID]]</f>
        <v>6PXBd5F7khUis9LNtJ7uMx6WUvJ8mCZ5jZz6OMmg6bGM</v>
      </c>
      <c r="D55" t="str">
        <f>IF(INDEX(S2PQ[[S2PQGUID]:[Réponse]],MATCH(S2PQ_relational[[#This Row],[PQGUID]],S2PQ[S2PQGUID],0),5)='Static ID Table'!$B$14,S2PQ_relational[[#This Row],[PIGUID]]&amp;"NO","-")</f>
        <v>-</v>
      </c>
    </row>
    <row r="56" spans="1:4" x14ac:dyDescent="0.25">
      <c r="A56" t="s">
        <v>44</v>
      </c>
      <c r="B56" t="s">
        <v>2294</v>
      </c>
      <c r="C56" t="str">
        <f>S2PQ_relational[[#This Row],[PIGUID]]&amp;S2PQ_relational[[#This Row],[PQGUID]]</f>
        <v>6Z0Zehhoet77UdLkNpAK486WUvJ8mCZ5jZz6OMmg6bGM</v>
      </c>
      <c r="D56" t="str">
        <f>IF(INDEX(S2PQ[[S2PQGUID]:[Réponse]],MATCH(S2PQ_relational[[#This Row],[PQGUID]],S2PQ[S2PQGUID],0),5)='Static ID Table'!$B$14,S2PQ_relational[[#This Row],[PIGUID]]&amp;"NO","-")</f>
        <v>-</v>
      </c>
    </row>
    <row r="57" spans="1:4" x14ac:dyDescent="0.25">
      <c r="A57" t="s">
        <v>680</v>
      </c>
      <c r="B57" t="s">
        <v>2295</v>
      </c>
      <c r="C57" t="str">
        <f>S2PQ_relational[[#This Row],[PIGUID]]&amp;S2PQ_relational[[#This Row],[PQGUID]]</f>
        <v>1zHtqaoTLae9BewoD4j16z2X5jIQrwwam5QenXltA03n</v>
      </c>
      <c r="D57" t="str">
        <f>IF(INDEX(S2PQ[[S2PQGUID]:[Réponse]],MATCH(S2PQ_relational[[#This Row],[PQGUID]],S2PQ[S2PQGUID],0),5)='Static ID Table'!$B$14,S2PQ_relational[[#This Row],[PIGUID]]&amp;"NO","-")</f>
        <v>-</v>
      </c>
    </row>
    <row r="58" spans="1:4" x14ac:dyDescent="0.25">
      <c r="A58" t="s">
        <v>563</v>
      </c>
      <c r="B58" t="s">
        <v>2296</v>
      </c>
      <c r="C58" t="str">
        <f>S2PQ_relational[[#This Row],[PIGUID]]&amp;S2PQ_relational[[#This Row],[PQGUID]]</f>
        <v>7hMevDUzptlKptbCXwxgER4R9L9YGGN56lLGRoI3945q</v>
      </c>
      <c r="D58" t="str">
        <f>IF(INDEX(S2PQ[[S2PQGUID]:[Réponse]],MATCH(S2PQ_relational[[#This Row],[PQGUID]],S2PQ[S2PQGUID],0),5)='Static ID Table'!$B$14,S2PQ_relational[[#This Row],[PIGUID]]&amp;"NO","-")</f>
        <v>-</v>
      </c>
    </row>
    <row r="59" spans="1:4" x14ac:dyDescent="0.25">
      <c r="A59" t="s">
        <v>533</v>
      </c>
      <c r="B59" t="s">
        <v>2296</v>
      </c>
      <c r="C59" t="str">
        <f>S2PQ_relational[[#This Row],[PIGUID]]&amp;S2PQ_relational[[#This Row],[PQGUID]]</f>
        <v>5mSlaOszUEHd0BAbqSmBbW4R9L9YGGN56lLGRoI3945q</v>
      </c>
      <c r="D59" t="str">
        <f>IF(INDEX(S2PQ[[S2PQGUID]:[Réponse]],MATCH(S2PQ_relational[[#This Row],[PQGUID]],S2PQ[S2PQGUID],0),5)='Static ID Table'!$B$14,S2PQ_relational[[#This Row],[PIGUID]]&amp;"NO","-")</f>
        <v>-</v>
      </c>
    </row>
    <row r="60" spans="1:4" x14ac:dyDescent="0.25">
      <c r="A60" t="s">
        <v>850</v>
      </c>
      <c r="B60" t="s">
        <v>2296</v>
      </c>
      <c r="C60" t="str">
        <f>S2PQ_relational[[#This Row],[PIGUID]]&amp;S2PQ_relational[[#This Row],[PQGUID]]</f>
        <v>4EKmI6V90BbBRZN1zYfwg64R9L9YGGN56lLGRoI3945q</v>
      </c>
      <c r="D60" t="str">
        <f>IF(INDEX(S2PQ[[S2PQGUID]:[Réponse]],MATCH(S2PQ_relational[[#This Row],[PQGUID]],S2PQ[S2PQGUID],0),5)='Static ID Table'!$B$14,S2PQ_relational[[#This Row],[PIGUID]]&amp;"NO","-")</f>
        <v>-</v>
      </c>
    </row>
    <row r="61" spans="1:4" x14ac:dyDescent="0.25">
      <c r="A61" t="s">
        <v>831</v>
      </c>
      <c r="B61" t="s">
        <v>2296</v>
      </c>
      <c r="C61" t="str">
        <f>S2PQ_relational[[#This Row],[PIGUID]]&amp;S2PQ_relational[[#This Row],[PQGUID]]</f>
        <v>6zj2erHsaBPCe0HuXQW3S14R9L9YGGN56lLGRoI3945q</v>
      </c>
      <c r="D61" t="str">
        <f>IF(INDEX(S2PQ[[S2PQGUID]:[Réponse]],MATCH(S2PQ_relational[[#This Row],[PQGUID]],S2PQ[S2PQGUID],0),5)='Static ID Table'!$B$14,S2PQ_relational[[#This Row],[PIGUID]]&amp;"NO","-")</f>
        <v>-</v>
      </c>
    </row>
    <row r="62" spans="1:4" x14ac:dyDescent="0.25">
      <c r="A62" t="s">
        <v>876</v>
      </c>
      <c r="B62" t="s">
        <v>2296</v>
      </c>
      <c r="C62" t="str">
        <f>S2PQ_relational[[#This Row],[PIGUID]]&amp;S2PQ_relational[[#This Row],[PQGUID]]</f>
        <v>66qErdVVkFZQdnuAWgf1Ft4R9L9YGGN56lLGRoI3945q</v>
      </c>
      <c r="D62" t="str">
        <f>IF(INDEX(S2PQ[[S2PQGUID]:[Réponse]],MATCH(S2PQ_relational[[#This Row],[PQGUID]],S2PQ[S2PQGUID],0),5)='Static ID Table'!$B$14,S2PQ_relational[[#This Row],[PIGUID]]&amp;"NO","-")</f>
        <v>-</v>
      </c>
    </row>
    <row r="63" spans="1:4" x14ac:dyDescent="0.25">
      <c r="A63" t="s">
        <v>217</v>
      </c>
      <c r="B63" t="s">
        <v>2296</v>
      </c>
      <c r="C63" t="str">
        <f>S2PQ_relational[[#This Row],[PIGUID]]&amp;S2PQ_relational[[#This Row],[PQGUID]]</f>
        <v>6PgJUOQP7XxD6372lBM8lX4R9L9YGGN56lLGRoI3945q</v>
      </c>
      <c r="D63" t="str">
        <f>IF(INDEX(S2PQ[[S2PQGUID]:[Réponse]],MATCH(S2PQ_relational[[#This Row],[PQGUID]],S2PQ[S2PQGUID],0),5)='Static ID Table'!$B$14,S2PQ_relational[[#This Row],[PIGUID]]&amp;"NO","-")</f>
        <v>-</v>
      </c>
    </row>
    <row r="64" spans="1:4" x14ac:dyDescent="0.25">
      <c r="A64" t="s">
        <v>844</v>
      </c>
      <c r="B64" t="s">
        <v>2297</v>
      </c>
      <c r="C64" t="str">
        <f>S2PQ_relational[[#This Row],[PIGUID]]&amp;S2PQ_relational[[#This Row],[PQGUID]]</f>
        <v>GUdCaPaR66EtZcJlULth24Zdmgt25UbXfgJxrggzCIy</v>
      </c>
      <c r="D64" t="str">
        <f>IF(INDEX(S2PQ[[S2PQGUID]:[Réponse]],MATCH(S2PQ_relational[[#This Row],[PQGUID]],S2PQ[S2PQGUID],0),5)='Static ID Table'!$B$14,S2PQ_relational[[#This Row],[PIGUID]]&amp;"NO","-")</f>
        <v>-</v>
      </c>
    </row>
    <row r="65" spans="1:4" x14ac:dyDescent="0.25">
      <c r="A65" t="s">
        <v>819</v>
      </c>
      <c r="B65" t="s">
        <v>2297</v>
      </c>
      <c r="C65" t="str">
        <f>S2PQ_relational[[#This Row],[PIGUID]]&amp;S2PQ_relational[[#This Row],[PQGUID]]</f>
        <v>3vCxH2ZLcwjwO6MVABDrBg4Zdmgt25UbXfgJxrggzCIy</v>
      </c>
      <c r="D65" t="str">
        <f>IF(INDEX(S2PQ[[S2PQGUID]:[Réponse]],MATCH(S2PQ_relational[[#This Row],[PQGUID]],S2PQ[S2PQGUID],0),5)='Static ID Table'!$B$14,S2PQ_relational[[#This Row],[PIGUID]]&amp;"NO","-")</f>
        <v>-</v>
      </c>
    </row>
    <row r="66" spans="1:4" x14ac:dyDescent="0.25">
      <c r="A66" t="s">
        <v>813</v>
      </c>
      <c r="B66" t="s">
        <v>2297</v>
      </c>
      <c r="C66" t="str">
        <f>S2PQ_relational[[#This Row],[PIGUID]]&amp;S2PQ_relational[[#This Row],[PQGUID]]</f>
        <v>7Y4CA7DOpZiZGcCS2TsFB4Zdmgt25UbXfgJxrggzCIy</v>
      </c>
      <c r="D66" t="str">
        <f>IF(INDEX(S2PQ[[S2PQGUID]:[Réponse]],MATCH(S2PQ_relational[[#This Row],[PQGUID]],S2PQ[S2PQGUID],0),5)='Static ID Table'!$B$14,S2PQ_relational[[#This Row],[PIGUID]]&amp;"NO","-")</f>
        <v>-</v>
      </c>
    </row>
    <row r="67" spans="1:4" x14ac:dyDescent="0.25">
      <c r="A67" t="s">
        <v>825</v>
      </c>
      <c r="B67" t="s">
        <v>2297</v>
      </c>
      <c r="C67" t="str">
        <f>S2PQ_relational[[#This Row],[PIGUID]]&amp;S2PQ_relational[[#This Row],[PQGUID]]</f>
        <v>5QyCDmg1wno1ftPKe7flLi4Zdmgt25UbXfgJxrggzCIy</v>
      </c>
      <c r="D67" t="str">
        <f>IF(INDEX(S2PQ[[S2PQGUID]:[Réponse]],MATCH(S2PQ_relational[[#This Row],[PQGUID]],S2PQ[S2PQGUID],0),5)='Static ID Table'!$B$14,S2PQ_relational[[#This Row],[PIGUID]]&amp;"NO","-")</f>
        <v>-</v>
      </c>
    </row>
    <row r="68" spans="1:4" x14ac:dyDescent="0.25">
      <c r="A68" t="s">
        <v>252</v>
      </c>
      <c r="B68" t="s">
        <v>2298</v>
      </c>
      <c r="C68" t="str">
        <f>S2PQ_relational[[#This Row],[PIGUID]]&amp;S2PQ_relational[[#This Row],[PQGUID]]</f>
        <v>2tv4TW2qPQqZzCJtVpMtXf2da4xRvctaGroBQaFMVdXV</v>
      </c>
      <c r="D68" t="str">
        <f>IF(INDEX(S2PQ[[S2PQGUID]:[Réponse]],MATCH(S2PQ_relational[[#This Row],[PQGUID]],S2PQ[S2PQGUID],0),5)='Static ID Table'!$B$14,S2PQ_relational[[#This Row],[PIGUID]]&amp;"NO","-")</f>
        <v>-</v>
      </c>
    </row>
    <row r="69" spans="1:4" x14ac:dyDescent="0.25">
      <c r="A69" t="s">
        <v>238</v>
      </c>
      <c r="B69" t="s">
        <v>2298</v>
      </c>
      <c r="C69" t="str">
        <f>S2PQ_relational[[#This Row],[PIGUID]]&amp;S2PQ_relational[[#This Row],[PQGUID]]</f>
        <v>3JEp9Z2OdjxYyKhQS8bBHM2da4xRvctaGroBQaFMVdXV</v>
      </c>
      <c r="D69" t="str">
        <f>IF(INDEX(S2PQ[[S2PQGUID]:[Réponse]],MATCH(S2PQ_relational[[#This Row],[PQGUID]],S2PQ[S2PQGUID],0),5)='Static ID Table'!$B$14,S2PQ_relational[[#This Row],[PIGUID]]&amp;"NO","-")</f>
        <v>-</v>
      </c>
    </row>
    <row r="70" spans="1:4" x14ac:dyDescent="0.25">
      <c r="A70" t="s">
        <v>515</v>
      </c>
      <c r="B70" t="s">
        <v>2298</v>
      </c>
      <c r="C70" t="str">
        <f>S2PQ_relational[[#This Row],[PIGUID]]&amp;S2PQ_relational[[#This Row],[PQGUID]]</f>
        <v>7GJHldkb3WbO9dD9xzdm4Z2da4xRvctaGroBQaFMVdXV</v>
      </c>
      <c r="D70" t="str">
        <f>IF(INDEX(S2PQ[[S2PQGUID]:[Réponse]],MATCH(S2PQ_relational[[#This Row],[PQGUID]],S2PQ[S2PQGUID],0),5)='Static ID Table'!$B$14,S2PQ_relational[[#This Row],[PIGUID]]&amp;"NO","-")</f>
        <v>-</v>
      </c>
    </row>
    <row r="71" spans="1:4" x14ac:dyDescent="0.25">
      <c r="A71" t="s">
        <v>497</v>
      </c>
      <c r="B71" t="s">
        <v>2298</v>
      </c>
      <c r="C71" t="str">
        <f>S2PQ_relational[[#This Row],[PIGUID]]&amp;S2PQ_relational[[#This Row],[PQGUID]]</f>
        <v>6p8eHn0JMjasmwCN7u2anS2da4xRvctaGroBQaFMVdXV</v>
      </c>
      <c r="D71" t="str">
        <f>IF(INDEX(S2PQ[[S2PQGUID]:[Réponse]],MATCH(S2PQ_relational[[#This Row],[PQGUID]],S2PQ[S2PQGUID],0),5)='Static ID Table'!$B$14,S2PQ_relational[[#This Row],[PIGUID]]&amp;"NO","-")</f>
        <v>-</v>
      </c>
    </row>
    <row r="72" spans="1:4" x14ac:dyDescent="0.25">
      <c r="A72" t="s">
        <v>509</v>
      </c>
      <c r="B72" t="s">
        <v>2299</v>
      </c>
      <c r="C72" t="str">
        <f>S2PQ_relational[[#This Row],[PIGUID]]&amp;S2PQ_relational[[#This Row],[PQGUID]]</f>
        <v>5oCkXTJdFGwstXYPbMisck1DMh4nsjnxwoMXI3CEg6sF</v>
      </c>
      <c r="D72" t="str">
        <f>IF(INDEX(S2PQ[[S2PQGUID]:[Réponse]],MATCH(S2PQ_relational[[#This Row],[PQGUID]],S2PQ[S2PQGUID],0),5)='Static ID Table'!$B$14,S2PQ_relational[[#This Row],[PIGUID]]&amp;"NO","-")</f>
        <v>-</v>
      </c>
    </row>
    <row r="73" spans="1:4" x14ac:dyDescent="0.25">
      <c r="A73" t="s">
        <v>231</v>
      </c>
      <c r="B73" t="s">
        <v>2299</v>
      </c>
      <c r="C73" t="str">
        <f>S2PQ_relational[[#This Row],[PIGUID]]&amp;S2PQ_relational[[#This Row],[PQGUID]]</f>
        <v>576nzgttvJJQqI6hrSGTLe1DMh4nsjnxwoMXI3CEg6sF</v>
      </c>
      <c r="D73" t="str">
        <f>IF(INDEX(S2PQ[[S2PQGUID]:[Réponse]],MATCH(S2PQ_relational[[#This Row],[PQGUID]],S2PQ[S2PQGUID],0),5)='Static ID Table'!$B$14,S2PQ_relational[[#This Row],[PIGUID]]&amp;"NO","-")</f>
        <v>-</v>
      </c>
    </row>
    <row r="74" spans="1:4" x14ac:dyDescent="0.25">
      <c r="A74" t="s">
        <v>503</v>
      </c>
      <c r="B74" t="s">
        <v>2299</v>
      </c>
      <c r="C74" t="str">
        <f>S2PQ_relational[[#This Row],[PIGUID]]&amp;S2PQ_relational[[#This Row],[PQGUID]]</f>
        <v>7ifKEcvN3QUCLa7b59iPF51DMh4nsjnxwoMXI3CEg6sF</v>
      </c>
      <c r="D74" t="str">
        <f>IF(INDEX(S2PQ[[S2PQGUID]:[Réponse]],MATCH(S2PQ_relational[[#This Row],[PQGUID]],S2PQ[S2PQGUID],0),5)='Static ID Table'!$B$14,S2PQ_relational[[#This Row],[PIGUID]]&amp;"NO","-")</f>
        <v>-</v>
      </c>
    </row>
    <row r="75" spans="1:4" x14ac:dyDescent="0.25">
      <c r="A75" t="s">
        <v>491</v>
      </c>
      <c r="B75" t="s">
        <v>2299</v>
      </c>
      <c r="C75" t="str">
        <f>S2PQ_relational[[#This Row],[PIGUID]]&amp;S2PQ_relational[[#This Row],[PQGUID]]</f>
        <v>lOpb0fLvZm9IJJqciS5cp1DMh4nsjnxwoMXI3CEg6sF</v>
      </c>
      <c r="D75" t="str">
        <f>IF(INDEX(S2PQ[[S2PQGUID]:[Réponse]],MATCH(S2PQ_relational[[#This Row],[PQGUID]],S2PQ[S2PQGUID],0),5)='Static ID Table'!$B$14,S2PQ_relational[[#This Row],[PIGUID]]&amp;"NO","-")</f>
        <v>-</v>
      </c>
    </row>
    <row r="76" spans="1:4" x14ac:dyDescent="0.25">
      <c r="A76" t="s">
        <v>485</v>
      </c>
      <c r="B76" t="s">
        <v>2299</v>
      </c>
      <c r="C76" t="str">
        <f>S2PQ_relational[[#This Row],[PIGUID]]&amp;S2PQ_relational[[#This Row],[PQGUID]]</f>
        <v>3Q35u11oCNGGok4GkvdDq81DMh4nsjnxwoMXI3CEg6sF</v>
      </c>
      <c r="D76" t="str">
        <f>IF(INDEX(S2PQ[[S2PQGUID]:[Réponse]],MATCH(S2PQ_relational[[#This Row],[PQGUID]],S2PQ[S2PQGUID],0),5)='Static ID Table'!$B$14,S2PQ_relational[[#This Row],[PIGUID]]&amp;"NO","-")</f>
        <v>-</v>
      </c>
    </row>
    <row r="77" spans="1:4" x14ac:dyDescent="0.25">
      <c r="A77" t="s">
        <v>570</v>
      </c>
      <c r="B77" t="s">
        <v>2300</v>
      </c>
      <c r="C77" t="str">
        <f>S2PQ_relational[[#This Row],[PIGUID]]&amp;S2PQ_relational[[#This Row],[PQGUID]]</f>
        <v>2VjbjKk5ZqRQIy6Ryw04qk4C7ap9WXrPsgE102XE9985</v>
      </c>
      <c r="D77" t="str">
        <f>IF(INDEX(S2PQ[[S2PQGUID]:[Réponse]],MATCH(S2PQ_relational[[#This Row],[PQGUID]],S2PQ[S2PQGUID],0),5)='Static ID Table'!$B$14,S2PQ_relational[[#This Row],[PIGUID]]&amp;"NO","-")</f>
        <v>-</v>
      </c>
    </row>
    <row r="78" spans="1:4" x14ac:dyDescent="0.25">
      <c r="A78" t="s">
        <v>224</v>
      </c>
      <c r="B78" t="s">
        <v>2300</v>
      </c>
      <c r="C78" t="str">
        <f>S2PQ_relational[[#This Row],[PIGUID]]&amp;S2PQ_relational[[#This Row],[PQGUID]]</f>
        <v>4YFCgG7VKoe1C4rTqyvkvo4C7ap9WXrPsgE102XE9985</v>
      </c>
      <c r="D78" t="str">
        <f>IF(INDEX(S2PQ[[S2PQGUID]:[Réponse]],MATCH(S2PQ_relational[[#This Row],[PQGUID]],S2PQ[S2PQGUID],0),5)='Static ID Table'!$B$14,S2PQ_relational[[#This Row],[PIGUID]]&amp;"NO","-")</f>
        <v>-</v>
      </c>
    </row>
    <row r="79" spans="1:4" x14ac:dyDescent="0.25">
      <c r="A79" t="s">
        <v>461</v>
      </c>
      <c r="B79" t="s">
        <v>2300</v>
      </c>
      <c r="C79" t="str">
        <f>S2PQ_relational[[#This Row],[PIGUID]]&amp;S2PQ_relational[[#This Row],[PQGUID]]</f>
        <v>1gZll4bOCxosKoKhEl2rq84C7ap9WXrPsgE102XE9985</v>
      </c>
      <c r="D79" t="str">
        <f>IF(INDEX(S2PQ[[S2PQGUID]:[Réponse]],MATCH(S2PQ_relational[[#This Row],[PQGUID]],S2PQ[S2PQGUID],0),5)='Static ID Table'!$B$14,S2PQ_relational[[#This Row],[PIGUID]]&amp;"NO","-")</f>
        <v>-</v>
      </c>
    </row>
    <row r="80" spans="1:4" x14ac:dyDescent="0.25">
      <c r="A80" t="s">
        <v>437</v>
      </c>
      <c r="B80" t="s">
        <v>2300</v>
      </c>
      <c r="C80" t="str">
        <f>S2PQ_relational[[#This Row],[PIGUID]]&amp;S2PQ_relational[[#This Row],[PQGUID]]</f>
        <v>63xuzVUvh3fq7hsPyML6ds4C7ap9WXrPsgE102XE9985</v>
      </c>
      <c r="D80" t="str">
        <f>IF(INDEX(S2PQ[[S2PQGUID]:[Réponse]],MATCH(S2PQ_relational[[#This Row],[PQGUID]],S2PQ[S2PQGUID],0),5)='Static ID Table'!$B$14,S2PQ_relational[[#This Row],[PIGUID]]&amp;"NO","-")</f>
        <v>-</v>
      </c>
    </row>
    <row r="81" spans="1:4" x14ac:dyDescent="0.25">
      <c r="A81" t="s">
        <v>405</v>
      </c>
      <c r="B81" t="s">
        <v>2301</v>
      </c>
      <c r="C81" t="str">
        <f>S2PQ_relational[[#This Row],[PIGUID]]&amp;S2PQ_relational[[#This Row],[PQGUID]]</f>
        <v>4uibv1wBBkNZaoSvJmqumT3gt3fIhN46QsU1qNjvnmb2</v>
      </c>
      <c r="D81" t="str">
        <f>IF(INDEX(S2PQ[[S2PQGUID]:[Réponse]],MATCH(S2PQ_relational[[#This Row],[PQGUID]],S2PQ[S2PQGUID],0),5)='Static ID Table'!$B$14,S2PQ_relational[[#This Row],[PIGUID]]&amp;"NO","-")</f>
        <v>-</v>
      </c>
    </row>
    <row r="82" spans="1:4" x14ac:dyDescent="0.25">
      <c r="A82" t="s">
        <v>348</v>
      </c>
      <c r="B82" t="s">
        <v>2301</v>
      </c>
      <c r="C82" t="str">
        <f>S2PQ_relational[[#This Row],[PIGUID]]&amp;S2PQ_relational[[#This Row],[PQGUID]]</f>
        <v>5d1ifTrmvdzEhbLzwCDCrc3gt3fIhN46QsU1qNjvnmb2</v>
      </c>
      <c r="D82" t="str">
        <f>IF(INDEX(S2PQ[[S2PQGUID]:[Réponse]],MATCH(S2PQ_relational[[#This Row],[PQGUID]],S2PQ[S2PQGUID],0),5)='Static ID Table'!$B$14,S2PQ_relational[[#This Row],[PIGUID]]&amp;"NO","-")</f>
        <v>-</v>
      </c>
    </row>
    <row r="83" spans="1:4" x14ac:dyDescent="0.25">
      <c r="A83" t="s">
        <v>323</v>
      </c>
      <c r="B83" t="s">
        <v>2301</v>
      </c>
      <c r="C83" t="str">
        <f>S2PQ_relational[[#This Row],[PIGUID]]&amp;S2PQ_relational[[#This Row],[PQGUID]]</f>
        <v>7F8v4Ys2sZGKS8GjyqaEDi3gt3fIhN46QsU1qNjvnmb2</v>
      </c>
      <c r="D83" t="str">
        <f>IF(INDEX(S2PQ[[S2PQGUID]:[Réponse]],MATCH(S2PQ_relational[[#This Row],[PQGUID]],S2PQ[S2PQGUID],0),5)='Static ID Table'!$B$14,S2PQ_relational[[#This Row],[PIGUID]]&amp;"NO","-")</f>
        <v>-</v>
      </c>
    </row>
    <row r="84" spans="1:4" x14ac:dyDescent="0.25">
      <c r="A84" t="s">
        <v>290</v>
      </c>
      <c r="B84" t="s">
        <v>2301</v>
      </c>
      <c r="C84" t="str">
        <f>S2PQ_relational[[#This Row],[PIGUID]]&amp;S2PQ_relational[[#This Row],[PQGUID]]</f>
        <v>34hBNL3yGqP5fRTLvkBvac3gt3fIhN46QsU1qNjvnmb2</v>
      </c>
      <c r="D84" t="str">
        <f>IF(INDEX(S2PQ[[S2PQGUID]:[Réponse]],MATCH(S2PQ_relational[[#This Row],[PQGUID]],S2PQ[S2PQGUID],0),5)='Static ID Table'!$B$14,S2PQ_relational[[#This Row],[PIGUID]]&amp;"NO","-")</f>
        <v>-</v>
      </c>
    </row>
    <row r="85" spans="1:4" x14ac:dyDescent="0.25">
      <c r="A85" t="s">
        <v>304</v>
      </c>
      <c r="B85" t="s">
        <v>2301</v>
      </c>
      <c r="C85" t="str">
        <f>S2PQ_relational[[#This Row],[PIGUID]]&amp;S2PQ_relational[[#This Row],[PQGUID]]</f>
        <v>5e8FSkOS0QVOKpIjSM8pq43gt3fIhN46QsU1qNjvnmb2</v>
      </c>
      <c r="D85" t="str">
        <f>IF(INDEX(S2PQ[[S2PQGUID]:[Réponse]],MATCH(S2PQ_relational[[#This Row],[PQGUID]],S2PQ[S2PQGUID],0),5)='Static ID Table'!$B$14,S2PQ_relational[[#This Row],[PIGUID]]&amp;"NO","-")</f>
        <v>-</v>
      </c>
    </row>
    <row r="86" spans="1:4" x14ac:dyDescent="0.25">
      <c r="A86" t="s">
        <v>317</v>
      </c>
      <c r="B86" t="s">
        <v>2301</v>
      </c>
      <c r="C86" t="str">
        <f>S2PQ_relational[[#This Row],[PIGUID]]&amp;S2PQ_relational[[#This Row],[PQGUID]]</f>
        <v>5PjRiXstLC4CjnWsDhmPse3gt3fIhN46QsU1qNjvnmb2</v>
      </c>
      <c r="D86" t="str">
        <f>IF(INDEX(S2PQ[[S2PQGUID]:[Réponse]],MATCH(S2PQ_relational[[#This Row],[PQGUID]],S2PQ[S2PQGUID],0),5)='Static ID Table'!$B$14,S2PQ_relational[[#This Row],[PIGUID]]&amp;"NO","-")</f>
        <v>-</v>
      </c>
    </row>
    <row r="87" spans="1:4" x14ac:dyDescent="0.25">
      <c r="A87" t="s">
        <v>342</v>
      </c>
      <c r="C87" t="str">
        <f>S2PQ_relational[[#This Row],[PIGUID]]&amp;S2PQ_relational[[#This Row],[PQGUID]]</f>
        <v>2McEDjMY5O8UuMcNOk9zQM</v>
      </c>
      <c r="D87" t="e">
        <f>IF(INDEX(S2PQ[[S2PQGUID]:[Réponse]],MATCH(S2PQ_relational[[#This Row],[PQGUID]],S2PQ[S2PQGUID],0),5)='Static ID Table'!$B$14,S2PQ_relational[[#This Row],[PIGUID]]&amp;"NO","-")</f>
        <v>#N/A</v>
      </c>
    </row>
    <row r="88" spans="1:4" x14ac:dyDescent="0.25">
      <c r="A88" t="s">
        <v>91</v>
      </c>
      <c r="C88" t="str">
        <f>S2PQ_relational[[#This Row],[PIGUID]]&amp;S2PQ_relational[[#This Row],[PQGUID]]</f>
        <v>4S15CjGWCE6DFL1Z55lwrB</v>
      </c>
      <c r="D88" t="e">
        <f>IF(INDEX(S2PQ[[S2PQGUID]:[Réponse]],MATCH(S2PQ_relational[[#This Row],[PQGUID]],S2PQ[S2PQGUID],0),5)='Static ID Table'!$B$14,S2PQ_relational[[#This Row],[PIGUID]]&amp;"NO","-")</f>
        <v>#N/A</v>
      </c>
    </row>
    <row r="89" spans="1:4" x14ac:dyDescent="0.25">
      <c r="A89" t="s">
        <v>111</v>
      </c>
      <c r="C89" t="str">
        <f>S2PQ_relational[[#This Row],[PIGUID]]&amp;S2PQ_relational[[#This Row],[PQGUID]]</f>
        <v>1WNmWLNaDCwYc8SL3uiN9E</v>
      </c>
      <c r="D89" t="e">
        <f>IF(INDEX(S2PQ[[S2PQGUID]:[Réponse]],MATCH(S2PQ_relational[[#This Row],[PQGUID]],S2PQ[S2PQGUID],0),5)='Static ID Table'!$B$14,S2PQ_relational[[#This Row],[PIGUID]]&amp;"NO","-")</f>
        <v>#N/A</v>
      </c>
    </row>
    <row r="90" spans="1:4" x14ac:dyDescent="0.25">
      <c r="A90" t="s">
        <v>105</v>
      </c>
      <c r="C90" t="str">
        <f>S2PQ_relational[[#This Row],[PIGUID]]&amp;S2PQ_relational[[#This Row],[PQGUID]]</f>
        <v>46qsMfFP8U3f3SeCtMqwbs</v>
      </c>
      <c r="D90" t="e">
        <f>IF(INDEX(S2PQ[[S2PQGUID]:[Réponse]],MATCH(S2PQ_relational[[#This Row],[PQGUID]],S2PQ[S2PQGUID],0),5)='Static ID Table'!$B$14,S2PQ_relational[[#This Row],[PIGUID]]&amp;"NO","-")</f>
        <v>#N/A</v>
      </c>
    </row>
    <row r="91" spans="1:4" x14ac:dyDescent="0.25">
      <c r="A91" t="s">
        <v>53</v>
      </c>
      <c r="C91" t="str">
        <f>S2PQ_relational[[#This Row],[PIGUID]]&amp;S2PQ_relational[[#This Row],[PQGUID]]</f>
        <v>5RaDqaMrVYsz5XQYKz8nR8</v>
      </c>
      <c r="D91" t="e">
        <f>IF(INDEX(S2PQ[[S2PQGUID]:[Réponse]],MATCH(S2PQ_relational[[#This Row],[PQGUID]],S2PQ[S2PQGUID],0),5)='Static ID Table'!$B$14,S2PQ_relational[[#This Row],[PIGUID]]&amp;"NO","-")</f>
        <v>#N/A</v>
      </c>
    </row>
    <row r="92" spans="1:4" x14ac:dyDescent="0.25">
      <c r="A92" t="s">
        <v>117</v>
      </c>
      <c r="C92" t="str">
        <f>S2PQ_relational[[#This Row],[PIGUID]]&amp;S2PQ_relational[[#This Row],[PQGUID]]</f>
        <v>7xTQzRaVHaOEDU6vQRTZOM</v>
      </c>
      <c r="D92" t="e">
        <f>IF(INDEX(S2PQ[[S2PQGUID]:[Réponse]],MATCH(S2PQ_relational[[#This Row],[PQGUID]],S2PQ[S2PQGUID],0),5)='Static ID Table'!$B$14,S2PQ_relational[[#This Row],[PIGUID]]&amp;"NO","-")</f>
        <v>#N/A</v>
      </c>
    </row>
    <row r="93" spans="1:4" x14ac:dyDescent="0.25">
      <c r="A93" t="s">
        <v>71</v>
      </c>
      <c r="C93" t="str">
        <f>S2PQ_relational[[#This Row],[PIGUID]]&amp;S2PQ_relational[[#This Row],[PQGUID]]</f>
        <v>4Rqz2SsWsAEexq0xe2ogOW</v>
      </c>
      <c r="D93" t="e">
        <f>IF(INDEX(S2PQ[[S2PQGUID]:[Réponse]],MATCH(S2PQ_relational[[#This Row],[PQGUID]],S2PQ[S2PQGUID],0),5)='Static ID Table'!$B$14,S2PQ_relational[[#This Row],[PIGUID]]&amp;"NO","-")</f>
        <v>#N/A</v>
      </c>
    </row>
    <row r="94" spans="1:4" x14ac:dyDescent="0.25">
      <c r="A94" t="s">
        <v>99</v>
      </c>
      <c r="C94" t="str">
        <f>S2PQ_relational[[#This Row],[PIGUID]]&amp;S2PQ_relational[[#This Row],[PQGUID]]</f>
        <v>1AKLtGWPk4MxsQKNPVPnHd</v>
      </c>
      <c r="D94" t="e">
        <f>IF(INDEX(S2PQ[[S2PQGUID]:[Réponse]],MATCH(S2PQ_relational[[#This Row],[PQGUID]],S2PQ[S2PQGUID],0),5)='Static ID Table'!$B$14,S2PQ_relational[[#This Row],[PIGUID]]&amp;"NO","-")</f>
        <v>#N/A</v>
      </c>
    </row>
    <row r="95" spans="1:4" x14ac:dyDescent="0.25">
      <c r="A95" t="s">
        <v>77</v>
      </c>
      <c r="C95" t="str">
        <f>S2PQ_relational[[#This Row],[PIGUID]]&amp;S2PQ_relational[[#This Row],[PQGUID]]</f>
        <v>5upjI0ZtTQomHG812FtHPb</v>
      </c>
      <c r="D95" t="e">
        <f>IF(INDEX(S2PQ[[S2PQGUID]:[Réponse]],MATCH(S2PQ_relational[[#This Row],[PQGUID]],S2PQ[S2PQGUID],0),5)='Static ID Table'!$B$14,S2PQ_relational[[#This Row],[PIGUID]]&amp;"NO","-")</f>
        <v>#N/A</v>
      </c>
    </row>
    <row r="96" spans="1:4" x14ac:dyDescent="0.25">
      <c r="A96" t="s">
        <v>1003</v>
      </c>
      <c r="C96" t="str">
        <f>S2PQ_relational[[#This Row],[PIGUID]]&amp;S2PQ_relational[[#This Row],[PQGUID]]</f>
        <v>3l0dwSvlQzWoa2ucOBwHyF</v>
      </c>
      <c r="D96" t="e">
        <f>IF(INDEX(S2PQ[[S2PQGUID]:[Réponse]],MATCH(S2PQ_relational[[#This Row],[PQGUID]],S2PQ[S2PQGUID],0),5)='Static ID Table'!$B$14,S2PQ_relational[[#This Row],[PIGUID]]&amp;"NO","-")</f>
        <v>#N/A</v>
      </c>
    </row>
    <row r="97" spans="1:4" x14ac:dyDescent="0.25">
      <c r="A97" t="s">
        <v>726</v>
      </c>
      <c r="C97" t="str">
        <f>S2PQ_relational[[#This Row],[PIGUID]]&amp;S2PQ_relational[[#This Row],[PQGUID]]</f>
        <v>2E31HogXiNAaKumLlYx7hA</v>
      </c>
      <c r="D97" t="e">
        <f>IF(INDEX(S2PQ[[S2PQGUID]:[Réponse]],MATCH(S2PQ_relational[[#This Row],[PQGUID]],S2PQ[S2PQGUID],0),5)='Static ID Table'!$B$14,S2PQ_relational[[#This Row],[PIGUID]]&amp;"NO","-")</f>
        <v>#N/A</v>
      </c>
    </row>
    <row r="98" spans="1:4" x14ac:dyDescent="0.25">
      <c r="A98" t="s">
        <v>763</v>
      </c>
      <c r="C98" t="str">
        <f>S2PQ_relational[[#This Row],[PIGUID]]&amp;S2PQ_relational[[#This Row],[PQGUID]]</f>
        <v>2FULGeBZj6LWC8nczRT4rt</v>
      </c>
      <c r="D98" t="e">
        <f>IF(INDEX(S2PQ[[S2PQGUID]:[Réponse]],MATCH(S2PQ_relational[[#This Row],[PQGUID]],S2PQ[S2PQGUID],0),5)='Static ID Table'!$B$14,S2PQ_relational[[#This Row],[PIGUID]]&amp;"NO","-")</f>
        <v>#N/A</v>
      </c>
    </row>
    <row r="99" spans="1:4" x14ac:dyDescent="0.25">
      <c r="A99" t="s">
        <v>838</v>
      </c>
      <c r="C99" t="str">
        <f>S2PQ_relational[[#This Row],[PIGUID]]&amp;S2PQ_relational[[#This Row],[PQGUID]]</f>
        <v>1JT3rh2ZAKh85BfXXhPzg9</v>
      </c>
      <c r="D99" t="e">
        <f>IF(INDEX(S2PQ[[S2PQGUID]:[Réponse]],MATCH(S2PQ_relational[[#This Row],[PQGUID]],S2PQ[S2PQGUID],0),5)='Static ID Table'!$B$14,S2PQ_relational[[#This Row],[PIGUID]]&amp;"NO","-")</f>
        <v>#N/A</v>
      </c>
    </row>
    <row r="100" spans="1:4" x14ac:dyDescent="0.25">
      <c r="A100" t="s">
        <v>856</v>
      </c>
      <c r="C100" t="str">
        <f>S2PQ_relational[[#This Row],[PIGUID]]&amp;S2PQ_relational[[#This Row],[PQGUID]]</f>
        <v>5fY0dHHsLorXcZmofemIZE</v>
      </c>
      <c r="D100" t="e">
        <f>IF(INDEX(S2PQ[[S2PQGUID]:[Réponse]],MATCH(S2PQ_relational[[#This Row],[PQGUID]],S2PQ[S2PQGUID],0),5)='Static ID Table'!$B$14,S2PQ_relational[[#This Row],[PIGUID]]&amp;"NO","-")</f>
        <v>#N/A</v>
      </c>
    </row>
    <row r="101" spans="1:4" x14ac:dyDescent="0.25">
      <c r="A101" t="s">
        <v>863</v>
      </c>
      <c r="C101" t="str">
        <f>S2PQ_relational[[#This Row],[PIGUID]]&amp;S2PQ_relational[[#This Row],[PQGUID]]</f>
        <v>yYfmpzUcjVrVUpET9puir</v>
      </c>
      <c r="D101" t="e">
        <f>IF(INDEX(S2PQ[[S2PQGUID]:[Réponse]],MATCH(S2PQ_relational[[#This Row],[PQGUID]],S2PQ[S2PQGUID],0),5)='Static ID Table'!$B$14,S2PQ_relational[[#This Row],[PIGUID]]&amp;"NO","-")</f>
        <v>#N/A</v>
      </c>
    </row>
    <row r="102" spans="1:4" x14ac:dyDescent="0.25">
      <c r="A102" t="s">
        <v>890</v>
      </c>
      <c r="C102" t="str">
        <f>S2PQ_relational[[#This Row],[PIGUID]]&amp;S2PQ_relational[[#This Row],[PQGUID]]</f>
        <v>78zLnHv198GlquhgE5Xnsy</v>
      </c>
      <c r="D102" t="e">
        <f>IF(INDEX(S2PQ[[S2PQGUID]:[Réponse]],MATCH(S2PQ_relational[[#This Row],[PQGUID]],S2PQ[S2PQGUID],0),5)='Static ID Table'!$B$14,S2PQ_relational[[#This Row],[PIGUID]]&amp;"NO","-")</f>
        <v>#N/A</v>
      </c>
    </row>
    <row r="103" spans="1:4" x14ac:dyDescent="0.25">
      <c r="A103" t="s">
        <v>1009</v>
      </c>
      <c r="C103" t="str">
        <f>S2PQ_relational[[#This Row],[PIGUID]]&amp;S2PQ_relational[[#This Row],[PQGUID]]</f>
        <v>2VUUTTg4oJ8LFPhvu4fC44</v>
      </c>
      <c r="D103" t="e">
        <f>IF(INDEX(S2PQ[[S2PQGUID]:[Réponse]],MATCH(S2PQ_relational[[#This Row],[PQGUID]],S2PQ[S2PQGUID],0),5)='Static ID Table'!$B$14,S2PQ_relational[[#This Row],[PIGUID]]&amp;"NO","-")</f>
        <v>#N/A</v>
      </c>
    </row>
    <row r="104" spans="1:4" x14ac:dyDescent="0.25">
      <c r="A104" t="s">
        <v>700</v>
      </c>
      <c r="C104" t="str">
        <f>S2PQ_relational[[#This Row],[PIGUID]]&amp;S2PQ_relational[[#This Row],[PQGUID]]</f>
        <v>7aUlOywhjzxAWEsbUXrmz2</v>
      </c>
      <c r="D104" t="e">
        <f>IF(INDEX(S2PQ[[S2PQGUID]:[Réponse]],MATCH(S2PQ_relational[[#This Row],[PQGUID]],S2PQ[S2PQGUID],0),5)='Static ID Table'!$B$14,S2PQ_relational[[#This Row],[PIGUID]]&amp;"NO","-")</f>
        <v>#N/A</v>
      </c>
    </row>
    <row r="105" spans="1:4" x14ac:dyDescent="0.25">
      <c r="A105" t="s">
        <v>1015</v>
      </c>
      <c r="C105" t="str">
        <f>S2PQ_relational[[#This Row],[PIGUID]]&amp;S2PQ_relational[[#This Row],[PQGUID]]</f>
        <v>7rqNxZDAwppf7YGipvTAOy</v>
      </c>
      <c r="D105" t="e">
        <f>IF(INDEX(S2PQ[[S2PQGUID]:[Réponse]],MATCH(S2PQ_relational[[#This Row],[PQGUID]],S2PQ[S2PQGUID],0),5)='Static ID Table'!$B$14,S2PQ_relational[[#This Row],[PIGUID]]&amp;"NO","-")</f>
        <v>#N/A</v>
      </c>
    </row>
    <row r="106" spans="1:4" x14ac:dyDescent="0.25">
      <c r="A106" t="s">
        <v>157</v>
      </c>
      <c r="C106" t="str">
        <f>S2PQ_relational[[#This Row],[PIGUID]]&amp;S2PQ_relational[[#This Row],[PQGUID]]</f>
        <v>1r6kK9pNHq0v9ShCqpGho2</v>
      </c>
      <c r="D106" t="e">
        <f>IF(INDEX(S2PQ[[S2PQGUID]:[Réponse]],MATCH(S2PQ_relational[[#This Row],[PQGUID]],S2PQ[S2PQGUID],0),5)='Static ID Table'!$B$14,S2PQ_relational[[#This Row],[PIGUID]]&amp;"NO","-")</f>
        <v>#N/A</v>
      </c>
    </row>
    <row r="107" spans="1:4" x14ac:dyDescent="0.25">
      <c r="A107" t="s">
        <v>997</v>
      </c>
      <c r="C107" t="str">
        <f>S2PQ_relational[[#This Row],[PIGUID]]&amp;S2PQ_relational[[#This Row],[PQGUID]]</f>
        <v>1Bx9mR3IRQHnLgvz9dTa3R</v>
      </c>
      <c r="D107" t="e">
        <f>IF(INDEX(S2PQ[[S2PQGUID]:[Réponse]],MATCH(S2PQ_relational[[#This Row],[PQGUID]],S2PQ[S2PQGUID],0),5)='Static ID Table'!$B$14,S2PQ_relational[[#This Row],[PIGUID]]&amp;"NO","-")</f>
        <v>#N/A</v>
      </c>
    </row>
    <row r="108" spans="1:4" x14ac:dyDescent="0.25">
      <c r="A108" t="s">
        <v>150</v>
      </c>
      <c r="C108" t="str">
        <f>S2PQ_relational[[#This Row],[PIGUID]]&amp;S2PQ_relational[[#This Row],[PQGUID]]</f>
        <v>2yjAJyULi3j37ZPavtL4qj</v>
      </c>
      <c r="D108" t="e">
        <f>IF(INDEX(S2PQ[[S2PQGUID]:[Réponse]],MATCH(S2PQ_relational[[#This Row],[PQGUID]],S2PQ[S2PQGUID],0),5)='Static ID Table'!$B$14,S2PQ_relational[[#This Row],[PIGUID]]&amp;"NO","-")</f>
        <v>#N/A</v>
      </c>
    </row>
    <row r="109" spans="1:4" x14ac:dyDescent="0.25">
      <c r="A109" t="s">
        <v>985</v>
      </c>
      <c r="C109" t="str">
        <f>S2PQ_relational[[#This Row],[PIGUID]]&amp;S2PQ_relational[[#This Row],[PQGUID]]</f>
        <v>5XDFB6E14Zya6OHP12zx4G</v>
      </c>
      <c r="D109" t="e">
        <f>IF(INDEX(S2PQ[[S2PQGUID]:[Réponse]],MATCH(S2PQ_relational[[#This Row],[PQGUID]],S2PQ[S2PQGUID],0),5)='Static ID Table'!$B$14,S2PQ_relational[[#This Row],[PIGUID]]&amp;"NO","-")</f>
        <v>#N/A</v>
      </c>
    </row>
    <row r="110" spans="1:4" x14ac:dyDescent="0.25">
      <c r="A110" t="s">
        <v>911</v>
      </c>
      <c r="C110" t="str">
        <f>S2PQ_relational[[#This Row],[PIGUID]]&amp;S2PQ_relational[[#This Row],[PQGUID]]</f>
        <v>6m2CM7xng3ccCVsRIIf2Wf</v>
      </c>
      <c r="D110" t="e">
        <f>IF(INDEX(S2PQ[[S2PQGUID]:[Réponse]],MATCH(S2PQ_relational[[#This Row],[PQGUID]],S2PQ[S2PQGUID],0),5)='Static ID Table'!$B$14,S2PQ_relational[[#This Row],[PIGUID]]&amp;"NO","-")</f>
        <v>#N/A</v>
      </c>
    </row>
    <row r="111" spans="1:4" x14ac:dyDescent="0.25">
      <c r="A111" t="s">
        <v>637</v>
      </c>
      <c r="C111" t="str">
        <f>S2PQ_relational[[#This Row],[PIGUID]]&amp;S2PQ_relational[[#This Row],[PQGUID]]</f>
        <v>5VXPqUtRdc5EWtag7SynfN</v>
      </c>
      <c r="D111" t="e">
        <f>IF(INDEX(S2PQ[[S2PQGUID]:[Réponse]],MATCH(S2PQ_relational[[#This Row],[PQGUID]],S2PQ[S2PQGUID],0),5)='Static ID Table'!$B$14,S2PQ_relational[[#This Row],[PIGUID]]&amp;"NO","-")</f>
        <v>#N/A</v>
      </c>
    </row>
    <row r="112" spans="1:4" x14ac:dyDescent="0.25">
      <c r="A112" t="s">
        <v>588</v>
      </c>
      <c r="C112" t="str">
        <f>S2PQ_relational[[#This Row],[PIGUID]]&amp;S2PQ_relational[[#This Row],[PQGUID]]</f>
        <v>51dEJevgLccjgMv2X3yorp</v>
      </c>
      <c r="D112" t="e">
        <f>IF(INDEX(S2PQ[[S2PQGUID]:[Réponse]],MATCH(S2PQ_relational[[#This Row],[PQGUID]],S2PQ[S2PQGUID],0),5)='Static ID Table'!$B$14,S2PQ_relational[[#This Row],[PIGUID]]&amp;"NO","-")</f>
        <v>#N/A</v>
      </c>
    </row>
    <row r="113" spans="1:4" x14ac:dyDescent="0.25">
      <c r="A113" t="s">
        <v>613</v>
      </c>
      <c r="C113" t="str">
        <f>S2PQ_relational[[#This Row],[PIGUID]]&amp;S2PQ_relational[[#This Row],[PQGUID]]</f>
        <v>4bwMg6Z6zSH5FhEBjItEWf</v>
      </c>
      <c r="D113" t="e">
        <f>IF(INDEX(S2PQ[[S2PQGUID]:[Réponse]],MATCH(S2PQ_relational[[#This Row],[PQGUID]],S2PQ[S2PQGUID],0),5)='Static ID Table'!$B$14,S2PQ_relational[[#This Row],[PIGUID]]&amp;"NO","-")</f>
        <v>#N/A</v>
      </c>
    </row>
    <row r="114" spans="1:4" x14ac:dyDescent="0.25">
      <c r="A114" t="s">
        <v>184</v>
      </c>
      <c r="C114" t="str">
        <f>S2PQ_relational[[#This Row],[PIGUID]]&amp;S2PQ_relational[[#This Row],[PQGUID]]</f>
        <v>7hKDqZkTX1Q5kvgZ0W5O7M</v>
      </c>
      <c r="D114" t="e">
        <f>IF(INDEX(S2PQ[[S2PQGUID]:[Réponse]],MATCH(S2PQ_relational[[#This Row],[PQGUID]],S2PQ[S2PQGUID],0),5)='Static ID Table'!$B$14,S2PQ_relational[[#This Row],[PIGUID]]&amp;"NO","-")</f>
        <v>#N/A</v>
      </c>
    </row>
    <row r="115" spans="1:4" x14ac:dyDescent="0.25">
      <c r="A115" t="s">
        <v>545</v>
      </c>
      <c r="C115" t="str">
        <f>S2PQ_relational[[#This Row],[PIGUID]]&amp;S2PQ_relational[[#This Row],[PQGUID]]</f>
        <v>3JRs9sAPxoXUahQZyIHx5j</v>
      </c>
      <c r="D115" t="e">
        <f>IF(INDEX(S2PQ[[S2PQGUID]:[Réponse]],MATCH(S2PQ_relational[[#This Row],[PQGUID]],S2PQ[S2PQGUID],0),5)='Static ID Table'!$B$14,S2PQ_relational[[#This Row],[PIGUID]]&amp;"NO","-")</f>
        <v>#N/A</v>
      </c>
    </row>
    <row r="116" spans="1:4" x14ac:dyDescent="0.25">
      <c r="A116" t="s">
        <v>576</v>
      </c>
      <c r="C116" t="str">
        <f>S2PQ_relational[[#This Row],[PIGUID]]&amp;S2PQ_relational[[#This Row],[PQGUID]]</f>
        <v>27FMOAVaX4IEkKoIk7PSnI</v>
      </c>
      <c r="D116" t="e">
        <f>IF(INDEX(S2PQ[[S2PQGUID]:[Réponse]],MATCH(S2PQ_relational[[#This Row],[PQGUID]],S2PQ[S2PQGUID],0),5)='Static ID Table'!$B$14,S2PQ_relational[[#This Row],[PIGUID]]&amp;"NO","-")</f>
        <v>#N/A</v>
      </c>
    </row>
    <row r="117" spans="1:4" x14ac:dyDescent="0.25">
      <c r="A117" t="s">
        <v>551</v>
      </c>
      <c r="C117" t="str">
        <f>S2PQ_relational[[#This Row],[PIGUID]]&amp;S2PQ_relational[[#This Row],[PQGUID]]</f>
        <v>3k15VkplHGX2PgLKNCmrCz</v>
      </c>
      <c r="D117" t="e">
        <f>IF(INDEX(S2PQ[[S2PQGUID]:[Réponse]],MATCH(S2PQ_relational[[#This Row],[PQGUID]],S2PQ[S2PQGUID],0),5)='Static ID Table'!$B$14,S2PQ_relational[[#This Row],[PIGUID]]&amp;"NO","-")</f>
        <v>#N/A</v>
      </c>
    </row>
    <row r="118" spans="1:4" x14ac:dyDescent="0.25">
      <c r="A118" t="s">
        <v>582</v>
      </c>
      <c r="C118" t="str">
        <f>S2PQ_relational[[#This Row],[PIGUID]]&amp;S2PQ_relational[[#This Row],[PQGUID]]</f>
        <v>51s66F4cAuh8nQZEHezyxl</v>
      </c>
      <c r="D118" t="e">
        <f>IF(INDEX(S2PQ[[S2PQGUID]:[Réponse]],MATCH(S2PQ_relational[[#This Row],[PQGUID]],S2PQ[S2PQGUID],0),5)='Static ID Table'!$B$14,S2PQ_relational[[#This Row],[PIGUID]]&amp;"NO","-")</f>
        <v>#N/A</v>
      </c>
    </row>
    <row r="119" spans="1:4" x14ac:dyDescent="0.25">
      <c r="A119" t="s">
        <v>601</v>
      </c>
      <c r="C119" t="str">
        <f>S2PQ_relational[[#This Row],[PIGUID]]&amp;S2PQ_relational[[#This Row],[PQGUID]]</f>
        <v>2DznCTtvpRiz2P1ZGSQpKJ</v>
      </c>
      <c r="D119" t="e">
        <f>IF(INDEX(S2PQ[[S2PQGUID]:[Réponse]],MATCH(S2PQ_relational[[#This Row],[PQGUID]],S2PQ[S2PQGUID],0),5)='Static ID Table'!$B$14,S2PQ_relational[[#This Row],[PIGUID]]&amp;"NO","-")</f>
        <v>#N/A</v>
      </c>
    </row>
    <row r="120" spans="1:4" x14ac:dyDescent="0.25">
      <c r="A120" t="s">
        <v>177</v>
      </c>
      <c r="C120" t="str">
        <f>S2PQ_relational[[#This Row],[PIGUID]]&amp;S2PQ_relational[[#This Row],[PQGUID]]</f>
        <v>13DK8cGOKR657oSzxiJAq8</v>
      </c>
      <c r="D120" t="e">
        <f>IF(INDEX(S2PQ[[S2PQGUID]:[Réponse]],MATCH(S2PQ_relational[[#This Row],[PQGUID]],S2PQ[S2PQGUID],0),5)='Static ID Table'!$B$14,S2PQ_relational[[#This Row],[PIGUID]]&amp;"NO","-")</f>
        <v>#N/A</v>
      </c>
    </row>
    <row r="121" spans="1:4" x14ac:dyDescent="0.25">
      <c r="A121" t="s">
        <v>607</v>
      </c>
      <c r="C121" t="str">
        <f>S2PQ_relational[[#This Row],[PIGUID]]&amp;S2PQ_relational[[#This Row],[PQGUID]]</f>
        <v>3egXBnPjG5Gj9vM0NuVcFb</v>
      </c>
      <c r="D121" t="e">
        <f>IF(INDEX(S2PQ[[S2PQGUID]:[Réponse]],MATCH(S2PQ_relational[[#This Row],[PQGUID]],S2PQ[S2PQGUID],0),5)='Static ID Table'!$B$14,S2PQ_relational[[#This Row],[PIGUID]]&amp;"NO","-")</f>
        <v>#N/A</v>
      </c>
    </row>
    <row r="122" spans="1:4" x14ac:dyDescent="0.25">
      <c r="A122" t="s">
        <v>649</v>
      </c>
      <c r="C122" t="str">
        <f>S2PQ_relational[[#This Row],[PIGUID]]&amp;S2PQ_relational[[#This Row],[PQGUID]]</f>
        <v>5mxAkMujWS06e0rBkNSLyE</v>
      </c>
      <c r="D122" t="e">
        <f>IF(INDEX(S2PQ[[S2PQGUID]:[Réponse]],MATCH(S2PQ_relational[[#This Row],[PQGUID]],S2PQ[S2PQGUID],0),5)='Static ID Table'!$B$14,S2PQ_relational[[#This Row],[PIGUID]]&amp;"NO","-")</f>
        <v>#N/A</v>
      </c>
    </row>
    <row r="123" spans="1:4" x14ac:dyDescent="0.25">
      <c r="A123" t="s">
        <v>625</v>
      </c>
      <c r="C123" t="str">
        <f>S2PQ_relational[[#This Row],[PIGUID]]&amp;S2PQ_relational[[#This Row],[PQGUID]]</f>
        <v>3v8QZW9aUI3t8xNkFrrjFT</v>
      </c>
      <c r="D123" t="e">
        <f>IF(INDEX(S2PQ[[S2PQGUID]:[Réponse]],MATCH(S2PQ_relational[[#This Row],[PQGUID]],S2PQ[S2PQGUID],0),5)='Static ID Table'!$B$14,S2PQ_relational[[#This Row],[PIGUID]]&amp;"NO","-")</f>
        <v>#N/A</v>
      </c>
    </row>
    <row r="124" spans="1:4" x14ac:dyDescent="0.25">
      <c r="A124" t="s">
        <v>643</v>
      </c>
      <c r="C124" t="str">
        <f>S2PQ_relational[[#This Row],[PIGUID]]&amp;S2PQ_relational[[#This Row],[PQGUID]]</f>
        <v>5PxgCdqFWPbg4qcza8rlb8</v>
      </c>
      <c r="D124" t="e">
        <f>IF(INDEX(S2PQ[[S2PQGUID]:[Réponse]],MATCH(S2PQ_relational[[#This Row],[PQGUID]],S2PQ[S2PQGUID],0),5)='Static ID Table'!$B$14,S2PQ_relational[[#This Row],[PIGUID]]&amp;"NO","-")</f>
        <v>#N/A</v>
      </c>
    </row>
    <row r="125" spans="1:4" x14ac:dyDescent="0.25">
      <c r="A125" t="s">
        <v>170</v>
      </c>
      <c r="C125" t="str">
        <f>S2PQ_relational[[#This Row],[PIGUID]]&amp;S2PQ_relational[[#This Row],[PQGUID]]</f>
        <v>1qvNuwlZRTcvgxA0tzCxT9</v>
      </c>
      <c r="D125" t="e">
        <f>IF(INDEX(S2PQ[[S2PQGUID]:[Réponse]],MATCH(S2PQ_relational[[#This Row],[PQGUID]],S2PQ[S2PQGUID],0),5)='Static ID Table'!$B$14,S2PQ_relational[[#This Row],[PIGUID]]&amp;"NO","-")</f>
        <v>#N/A</v>
      </c>
    </row>
    <row r="126" spans="1:4" x14ac:dyDescent="0.25">
      <c r="A126" t="s">
        <v>687</v>
      </c>
      <c r="C126" t="str">
        <f>S2PQ_relational[[#This Row],[PIGUID]]&amp;S2PQ_relational[[#This Row],[PQGUID]]</f>
        <v>1WWaLLWpbdbRkrYQrpAheA</v>
      </c>
      <c r="D126" t="e">
        <f>IF(INDEX(S2PQ[[S2PQGUID]:[Réponse]],MATCH(S2PQ_relational[[#This Row],[PQGUID]],S2PQ[S2PQGUID],0),5)='Static ID Table'!$B$14,S2PQ_relational[[#This Row],[PIGUID]]&amp;"NO","-")</f>
        <v>#N/A</v>
      </c>
    </row>
    <row r="127" spans="1:4" x14ac:dyDescent="0.25">
      <c r="A127" t="s">
        <v>973</v>
      </c>
      <c r="C127" t="str">
        <f>S2PQ_relational[[#This Row],[PIGUID]]&amp;S2PQ_relational[[#This Row],[PQGUID]]</f>
        <v>62tN6wZa5pX8aFAKP7fC5r</v>
      </c>
      <c r="D127" t="e">
        <f>IF(INDEX(S2PQ[[S2PQGUID]:[Réponse]],MATCH(S2PQ_relational[[#This Row],[PQGUID]],S2PQ[S2PQGUID],0),5)='Static ID Table'!$B$14,S2PQ_relational[[#This Row],[PIGUID]]&amp;"NO","-")</f>
        <v>#N/A</v>
      </c>
    </row>
    <row r="128" spans="1:4" x14ac:dyDescent="0.25">
      <c r="A128" t="s">
        <v>954</v>
      </c>
      <c r="C128" t="str">
        <f>S2PQ_relational[[#This Row],[PIGUID]]&amp;S2PQ_relational[[#This Row],[PQGUID]]</f>
        <v>5TiElFP5F2vlfwim2F8cCC</v>
      </c>
      <c r="D128" t="e">
        <f>IF(INDEX(S2PQ[[S2PQGUID]:[Réponse]],MATCH(S2PQ_relational[[#This Row],[PQGUID]],S2PQ[S2PQGUID],0),5)='Static ID Table'!$B$14,S2PQ_relational[[#This Row],[PIGUID]]&amp;"NO","-")</f>
        <v>#N/A</v>
      </c>
    </row>
    <row r="129" spans="1:4" x14ac:dyDescent="0.25">
      <c r="A129" t="s">
        <v>961</v>
      </c>
      <c r="C129" t="str">
        <f>S2PQ_relational[[#This Row],[PIGUID]]&amp;S2PQ_relational[[#This Row],[PQGUID]]</f>
        <v>4UcfLyQFO80y5WRLtEEUlT</v>
      </c>
      <c r="D129" t="e">
        <f>IF(INDEX(S2PQ[[S2PQGUID]:[Réponse]],MATCH(S2PQ_relational[[#This Row],[PQGUID]],S2PQ[S2PQGUID],0),5)='Static ID Table'!$B$14,S2PQ_relational[[#This Row],[PIGUID]]&amp;"NO","-")</f>
        <v>#N/A</v>
      </c>
    </row>
    <row r="130" spans="1:4" x14ac:dyDescent="0.25">
      <c r="A130" t="s">
        <v>904</v>
      </c>
      <c r="C130" t="str">
        <f>S2PQ_relational[[#This Row],[PIGUID]]&amp;S2PQ_relational[[#This Row],[PQGUID]]</f>
        <v>3begiMvTuWTZThyFdaYvaf</v>
      </c>
      <c r="D130" t="e">
        <f>IF(INDEX(S2PQ[[S2PQGUID]:[Réponse]],MATCH(S2PQ_relational[[#This Row],[PQGUID]],S2PQ[S2PQGUID],0),5)='Static ID Table'!$B$14,S2PQ_relational[[#This Row],[PIGUID]]&amp;"NO","-")</f>
        <v>#N/A</v>
      </c>
    </row>
    <row r="131" spans="1:4" x14ac:dyDescent="0.25">
      <c r="A131" t="s">
        <v>967</v>
      </c>
      <c r="C131" t="str">
        <f>S2PQ_relational[[#This Row],[PIGUID]]&amp;S2PQ_relational[[#This Row],[PQGUID]]</f>
        <v>5NmkQqW8gCpgS78wQv2l3Z</v>
      </c>
      <c r="D131" t="e">
        <f>IF(INDEX(S2PQ[[S2PQGUID]:[Réponse]],MATCH(S2PQ_relational[[#This Row],[PQGUID]],S2PQ[S2PQGUID],0),5)='Static ID Table'!$B$14,S2PQ_relational[[#This Row],[PIGUID]]&amp;"NO","-")</f>
        <v>#N/A</v>
      </c>
    </row>
    <row r="132" spans="1:4" x14ac:dyDescent="0.25">
      <c r="A132" t="s">
        <v>991</v>
      </c>
      <c r="C132" t="str">
        <f>S2PQ_relational[[#This Row],[PIGUID]]&amp;S2PQ_relational[[#This Row],[PQGUID]]</f>
        <v>2nFBpxsXtUwF9GEs1mVnA3</v>
      </c>
      <c r="D132" t="e">
        <f>IF(INDEX(S2PQ[[S2PQGUID]:[Réponse]],MATCH(S2PQ_relational[[#This Row],[PQGUID]],S2PQ[S2PQGUID],0),5)='Static ID Table'!$B$14,S2PQ_relational[[#This Row],[PIGUID]]&amp;"NO","-")</f>
        <v>#N/A</v>
      </c>
    </row>
    <row r="133" spans="1:4" x14ac:dyDescent="0.25">
      <c r="A133" t="s">
        <v>979</v>
      </c>
      <c r="C133" t="str">
        <f>S2PQ_relational[[#This Row],[PIGUID]]&amp;S2PQ_relational[[#This Row],[PQGUID]]</f>
        <v>23qolPWDH7AShA8FPpz4zu</v>
      </c>
      <c r="D133" t="e">
        <f>IF(INDEX(S2PQ[[S2PQGUID]:[Réponse]],MATCH(S2PQ_relational[[#This Row],[PQGUID]],S2PQ[S2PQGUID],0),5)='Static ID Table'!$B$14,S2PQ_relational[[#This Row],[PIGUID]]&amp;"NO","-")</f>
        <v>#N/A</v>
      </c>
    </row>
    <row r="134" spans="1:4" x14ac:dyDescent="0.25">
      <c r="A134" t="s">
        <v>539</v>
      </c>
      <c r="C134" t="str">
        <f>S2PQ_relational[[#This Row],[PIGUID]]&amp;S2PQ_relational[[#This Row],[PQGUID]]</f>
        <v>2JLTaxEQZoExPs4ZEIRNKI</v>
      </c>
      <c r="D134" t="e">
        <f>IF(INDEX(S2PQ[[S2PQGUID]:[Réponse]],MATCH(S2PQ_relational[[#This Row],[PQGUID]],S2PQ[S2PQGUID],0),5)='Static ID Table'!$B$14,S2PQ_relational[[#This Row],[PIGUID]]&amp;"NO","-")</f>
        <v>#N/A</v>
      </c>
    </row>
    <row r="135" spans="1:4" x14ac:dyDescent="0.25">
      <c r="A135" t="s">
        <v>467</v>
      </c>
      <c r="C135" t="str">
        <f>S2PQ_relational[[#This Row],[PIGUID]]&amp;S2PQ_relational[[#This Row],[PQGUID]]</f>
        <v>1D40lvB2CjQn6V2RvOZw0B</v>
      </c>
      <c r="D135" t="e">
        <f>IF(INDEX(S2PQ[[S2PQGUID]:[Réponse]],MATCH(S2PQ_relational[[#This Row],[PQGUID]],S2PQ[S2PQGUID],0),5)='Static ID Table'!$B$14,S2PQ_relational[[#This Row],[PIGUID]]&amp;"NO","-")</f>
        <v>#N/A</v>
      </c>
    </row>
    <row r="136" spans="1:4" x14ac:dyDescent="0.25">
      <c r="A136" t="s">
        <v>473</v>
      </c>
      <c r="C136" t="str">
        <f>S2PQ_relational[[#This Row],[PIGUID]]&amp;S2PQ_relational[[#This Row],[PQGUID]]</f>
        <v>4zyNsvao9Kg4V8qYucGkhk</v>
      </c>
      <c r="D136" t="e">
        <f>IF(INDEX(S2PQ[[S2PQGUID]:[Réponse]],MATCH(S2PQ_relational[[#This Row],[PQGUID]],S2PQ[S2PQGUID],0),5)='Static ID Table'!$B$14,S2PQ_relational[[#This Row],[PIGUID]]&amp;"NO","-")</f>
        <v>#N/A</v>
      </c>
    </row>
    <row r="137" spans="1:4" x14ac:dyDescent="0.25">
      <c r="A137" t="s">
        <v>455</v>
      </c>
      <c r="C137" t="str">
        <f>S2PQ_relational[[#This Row],[PIGUID]]&amp;S2PQ_relational[[#This Row],[PQGUID]]</f>
        <v>5dUBmxzMj7AFpoxu4yDyB7</v>
      </c>
      <c r="D137" t="e">
        <f>IF(INDEX(S2PQ[[S2PQGUID]:[Réponse]],MATCH(S2PQ_relational[[#This Row],[PQGUID]],S2PQ[S2PQGUID],0),5)='Static ID Table'!$B$14,S2PQ_relational[[#This Row],[PIGUID]]&amp;"NO","-")</f>
        <v>#N/A</v>
      </c>
    </row>
    <row r="138" spans="1:4" x14ac:dyDescent="0.25">
      <c r="A138" t="s">
        <v>431</v>
      </c>
      <c r="C138" t="str">
        <f>S2PQ_relational[[#This Row],[PIGUID]]&amp;S2PQ_relational[[#This Row],[PQGUID]]</f>
        <v>3pPXj3qNiLiJapNWrZ1iXM</v>
      </c>
      <c r="D138" t="e">
        <f>IF(INDEX(S2PQ[[S2PQGUID]:[Réponse]],MATCH(S2PQ_relational[[#This Row],[PQGUID]],S2PQ[S2PQGUID],0),5)='Static ID Table'!$B$14,S2PQ_relational[[#This Row],[PIGUID]]&amp;"NO","-")</f>
        <v>#N/A</v>
      </c>
    </row>
    <row r="139" spans="1:4" x14ac:dyDescent="0.25">
      <c r="A139" t="s">
        <v>443</v>
      </c>
      <c r="C139" t="str">
        <f>S2PQ_relational[[#This Row],[PIGUID]]&amp;S2PQ_relational[[#This Row],[PQGUID]]</f>
        <v>5dQa9J4w5GSDY03rp98Igs</v>
      </c>
      <c r="D139" t="e">
        <f>IF(INDEX(S2PQ[[S2PQGUID]:[Réponse]],MATCH(S2PQ_relational[[#This Row],[PQGUID]],S2PQ[S2PQGUID],0),5)='Static ID Table'!$B$14,S2PQ_relational[[#This Row],[PIGUID]]&amp;"NO","-")</f>
        <v>#N/A</v>
      </c>
    </row>
    <row r="140" spans="1:4" x14ac:dyDescent="0.25">
      <c r="A140" t="s">
        <v>412</v>
      </c>
      <c r="C140" t="str">
        <f>S2PQ_relational[[#This Row],[PIGUID]]&amp;S2PQ_relational[[#This Row],[PQGUID]]</f>
        <v>6KbD6879hABZJ3an6pDIYW</v>
      </c>
      <c r="D140" t="e">
        <f>IF(INDEX(S2PQ[[S2PQGUID]:[Réponse]],MATCH(S2PQ_relational[[#This Row],[PQGUID]],S2PQ[S2PQGUID],0),5)='Static ID Table'!$B$14,S2PQ_relational[[#This Row],[PIGUID]]&amp;"NO","-")</f>
        <v>#N/A</v>
      </c>
    </row>
    <row r="141" spans="1:4" x14ac:dyDescent="0.25">
      <c r="A141" t="s">
        <v>264</v>
      </c>
      <c r="C141" t="str">
        <f>S2PQ_relational[[#This Row],[PIGUID]]&amp;S2PQ_relational[[#This Row],[PQGUID]]</f>
        <v>FIGrZIeOOrEZFvEQP0XMO</v>
      </c>
      <c r="D141" t="e">
        <f>IF(INDEX(S2PQ[[S2PQGUID]:[Réponse]],MATCH(S2PQ_relational[[#This Row],[PQGUID]],S2PQ[S2PQGUID],0),5)='Static ID Table'!$B$14,S2PQ_relational[[#This Row],[PIGUID]]&amp;"NO","-")</f>
        <v>#N/A</v>
      </c>
    </row>
    <row r="142" spans="1:4" x14ac:dyDescent="0.25">
      <c r="A142" t="s">
        <v>385</v>
      </c>
      <c r="C142" t="str">
        <f>S2PQ_relational[[#This Row],[PIGUID]]&amp;S2PQ_relational[[#This Row],[PQGUID]]</f>
        <v>6uPpFr9RXID01MDwZye96i</v>
      </c>
      <c r="D142" t="e">
        <f>IF(INDEX(S2PQ[[S2PQGUID]:[Réponse]],MATCH(S2PQ_relational[[#This Row],[PQGUID]],S2PQ[S2PQGUID],0),5)='Static ID Table'!$B$14,S2PQ_relational[[#This Row],[PIGUID]]&amp;"NO","-")</f>
        <v>#N/A</v>
      </c>
    </row>
    <row r="143" spans="1:4" x14ac:dyDescent="0.25">
      <c r="A143" t="s">
        <v>419</v>
      </c>
      <c r="C143" t="str">
        <f>S2PQ_relational[[#This Row],[PIGUID]]&amp;S2PQ_relational[[#This Row],[PQGUID]]</f>
        <v>2GelZVKlxkI6G5X2UlQeWp</v>
      </c>
      <c r="D143" t="e">
        <f>IF(INDEX(S2PQ[[S2PQGUID]:[Réponse]],MATCH(S2PQ_relational[[#This Row],[PQGUID]],S2PQ[S2PQGUID],0),5)='Static ID Table'!$B$14,S2PQ_relational[[#This Row],[PIGUID]]&amp;"NO","-")</f>
        <v>#N/A</v>
      </c>
    </row>
    <row r="144" spans="1:4" x14ac:dyDescent="0.25">
      <c r="A144" t="s">
        <v>372</v>
      </c>
      <c r="C144" t="str">
        <f>S2PQ_relational[[#This Row],[PIGUID]]&amp;S2PQ_relational[[#This Row],[PQGUID]]</f>
        <v>4umDfDJkEjqGqjJDMoV29Q</v>
      </c>
      <c r="D144" t="e">
        <f>IF(INDEX(S2PQ[[S2PQGUID]:[Réponse]],MATCH(S2PQ_relational[[#This Row],[PQGUID]],S2PQ[S2PQGUID],0),5)='Static ID Table'!$B$14,S2PQ_relational[[#This Row],[PIGUID]]&amp;"NO","-")</f>
        <v>#N/A</v>
      </c>
    </row>
    <row r="145" spans="1:4" x14ac:dyDescent="0.25">
      <c r="A145" t="s">
        <v>258</v>
      </c>
      <c r="C145" t="str">
        <f>S2PQ_relational[[#This Row],[PIGUID]]&amp;S2PQ_relational[[#This Row],[PQGUID]]</f>
        <v>xCeE9TmgxqthWUyITEaOA</v>
      </c>
      <c r="D145" t="e">
        <f>IF(INDEX(S2PQ[[S2PQGUID]:[Réponse]],MATCH(S2PQ_relational[[#This Row],[PQGUID]],S2PQ[S2PQGUID],0),5)='Static ID Table'!$B$14,S2PQ_relational[[#This Row],[PIGUID]]&amp;"NO","-")</f>
        <v>#N/A</v>
      </c>
    </row>
    <row r="146" spans="1:4" x14ac:dyDescent="0.25">
      <c r="A146" t="s">
        <v>277</v>
      </c>
      <c r="C146" t="str">
        <f>S2PQ_relational[[#This Row],[PIGUID]]&amp;S2PQ_relational[[#This Row],[PQGUID]]</f>
        <v>47LLsY1Etev0B76kN1bdxj</v>
      </c>
      <c r="D146" t="e">
        <f>IF(INDEX(S2PQ[[S2PQGUID]:[Réponse]],MATCH(S2PQ_relational[[#This Row],[PQGUID]],S2PQ[S2PQGUID],0),5)='Static ID Table'!$B$14,S2PQ_relational[[#This Row],[PIGUID]]&amp;"NO","-")</f>
        <v>#N/A</v>
      </c>
    </row>
    <row r="147" spans="1:4" x14ac:dyDescent="0.25">
      <c r="A147" t="s">
        <v>392</v>
      </c>
      <c r="C147" t="str">
        <f>S2PQ_relational[[#This Row],[PIGUID]]&amp;S2PQ_relational[[#This Row],[PQGUID]]</f>
        <v>5QDg6vHd5OmlvaYlMMO3t2</v>
      </c>
      <c r="D147" t="e">
        <f>IF(INDEX(S2PQ[[S2PQGUID]:[Réponse]],MATCH(S2PQ_relational[[#This Row],[PQGUID]],S2PQ[S2PQGUID],0),5)='Static ID Table'!$B$14,S2PQ_relational[[#This Row],[PIGUID]]&amp;"NO","-")</f>
        <v>#N/A</v>
      </c>
    </row>
    <row r="148" spans="1:4" x14ac:dyDescent="0.25">
      <c r="A148" t="s">
        <v>360</v>
      </c>
      <c r="C148" t="str">
        <f>S2PQ_relational[[#This Row],[PIGUID]]&amp;S2PQ_relational[[#This Row],[PQGUID]]</f>
        <v>7u1GYXAF1eveuvMCIJeAUr</v>
      </c>
      <c r="D148" t="e">
        <f>IF(INDEX(S2PQ[[S2PQGUID]:[Réponse]],MATCH(S2PQ_relational[[#This Row],[PQGUID]],S2PQ[S2PQGUID],0),5)='Static ID Table'!$B$14,S2PQ_relational[[#This Row],[PIGUID]]&amp;"NO","-")</f>
        <v>#N/A</v>
      </c>
    </row>
    <row r="149" spans="1:4" x14ac:dyDescent="0.25">
      <c r="A149" t="s">
        <v>270</v>
      </c>
      <c r="C149" t="str">
        <f>S2PQ_relational[[#This Row],[PIGUID]]&amp;S2PQ_relational[[#This Row],[PQGUID]]</f>
        <v>348sOu65XPBKalocIo2KJD</v>
      </c>
      <c r="D149" t="e">
        <f>IF(INDEX(S2PQ[[S2PQGUID]:[Réponse]],MATCH(S2PQ_relational[[#This Row],[PQGUID]],S2PQ[S2PQGUID],0),5)='Static ID Table'!$B$14,S2PQ_relational[[#This Row],[PIGUID]]&amp;"NO","-")</f>
        <v>#N/A</v>
      </c>
    </row>
    <row r="150" spans="1:4" x14ac:dyDescent="0.25">
      <c r="A150" t="s">
        <v>354</v>
      </c>
      <c r="C150" t="str">
        <f>S2PQ_relational[[#This Row],[PIGUID]]&amp;S2PQ_relational[[#This Row],[PQGUID]]</f>
        <v>2S4QgEIMvlaGVW97plBT6D</v>
      </c>
      <c r="D150" t="e">
        <f>IF(INDEX(S2PQ[[S2PQGUID]:[Réponse]],MATCH(S2PQ_relational[[#This Row],[PQGUID]],S2PQ[S2PQGUID],0),5)='Static ID Table'!$B$14,S2PQ_relational[[#This Row],[PIGUID]]&amp;"NO","-")</f>
        <v>#N/A</v>
      </c>
    </row>
    <row r="151" spans="1:4" x14ac:dyDescent="0.25">
      <c r="A151" t="s">
        <v>917</v>
      </c>
      <c r="C151" t="str">
        <f>S2PQ_relational[[#This Row],[PIGUID]]&amp;S2PQ_relational[[#This Row],[PQGUID]]</f>
        <v>6rZ8ty0b2nqZHjraxnlYCn</v>
      </c>
      <c r="D151" t="e">
        <f>IF(INDEX(S2PQ[[S2PQGUID]:[Réponse]],MATCH(S2PQ_relational[[#This Row],[PQGUID]],S2PQ[S2PQGUID],0),5)='Static ID Table'!$B$14,S2PQ_relational[[#This Row],[PIGUID]]&amp;"NO","-")</f>
        <v>#N/A</v>
      </c>
    </row>
    <row r="152" spans="1:4" x14ac:dyDescent="0.25">
      <c r="A152" t="s">
        <v>329</v>
      </c>
      <c r="C152" t="str">
        <f>S2PQ_relational[[#This Row],[PIGUID]]&amp;S2PQ_relational[[#This Row],[PQGUID]]</f>
        <v>5JXZdBMfmVkAfoCajirt54</v>
      </c>
      <c r="D152" t="e">
        <f>IF(INDEX(S2PQ[[S2PQGUID]:[Réponse]],MATCH(S2PQ_relational[[#This Row],[PQGUID]],S2PQ[S2PQGUID],0),5)='Static ID Table'!$B$14,S2PQ_relational[[#This Row],[PIGUID]]&amp;"NO","-")</f>
        <v>#N/A</v>
      </c>
    </row>
    <row r="153" spans="1:4" x14ac:dyDescent="0.25">
      <c r="A153" t="s">
        <v>284</v>
      </c>
      <c r="C153" t="str">
        <f>S2PQ_relational[[#This Row],[PIGUID]]&amp;S2PQ_relational[[#This Row],[PQGUID]]</f>
        <v>1H3e5KHzGFy38mmKqXhq4W</v>
      </c>
      <c r="D153" t="e">
        <f>IF(INDEX(S2PQ[[S2PQGUID]:[Réponse]],MATCH(S2PQ_relational[[#This Row],[PQGUID]],S2PQ[S2PQGUID],0),5)='Static ID Table'!$B$14,S2PQ_relational[[#This Row],[PIGUID]]&amp;"NO","-")</f>
        <v>#N/A</v>
      </c>
    </row>
    <row r="154" spans="1:4" x14ac:dyDescent="0.25">
      <c r="A154" t="s">
        <v>336</v>
      </c>
      <c r="C154" t="str">
        <f>S2PQ_relational[[#This Row],[PIGUID]]&amp;S2PQ_relational[[#This Row],[PQGUID]]</f>
        <v>6VOo64jUoweuU3XSURPZgn</v>
      </c>
      <c r="D154" t="e">
        <f>IF(INDEX(S2PQ[[S2PQGUID]:[Réponse]],MATCH(S2PQ_relational[[#This Row],[PQGUID]],S2PQ[S2PQGUID],0),5)='Static ID Table'!$B$14,S2PQ_relational[[#This Row],[PIGUID]]&amp;"NO","-")</f>
        <v>#N/A</v>
      </c>
    </row>
    <row r="155" spans="1:4" x14ac:dyDescent="0.25">
      <c r="A155" t="s">
        <v>366</v>
      </c>
      <c r="C155" t="str">
        <f>S2PQ_relational[[#This Row],[PIGUID]]&amp;S2PQ_relational[[#This Row],[PQGUID]]</f>
        <v>3l3MCwCl6O40VUIw5hu2C5</v>
      </c>
      <c r="D155" t="e">
        <f>IF(INDEX(S2PQ[[S2PQGUID]:[Réponse]],MATCH(S2PQ_relational[[#This Row],[PQGUID]],S2PQ[S2PQGUID],0),5)='Static ID Table'!$B$14,S2PQ_relational[[#This Row],[PIGUID]]&amp;"NO","-")</f>
        <v>#N/A</v>
      </c>
    </row>
    <row r="156" spans="1:4" x14ac:dyDescent="0.25">
      <c r="A156" t="s">
        <v>311</v>
      </c>
      <c r="C156" t="str">
        <f>S2PQ_relational[[#This Row],[PIGUID]]&amp;S2PQ_relational[[#This Row],[PQGUID]]</f>
        <v>4agXkAzY9YwTUW33bP1hNJ</v>
      </c>
      <c r="D156" t="e">
        <f>IF(INDEX(S2PQ[[S2PQGUID]:[Réponse]],MATCH(S2PQ_relational[[#This Row],[PQGUID]],S2PQ[S2PQGUID],0),5)='Static ID Table'!$B$14,S2PQ_relational[[#This Row],[PIGUID]]&amp;"NO","-")</f>
        <v>#N/A</v>
      </c>
    </row>
    <row r="157" spans="1:4" x14ac:dyDescent="0.25">
      <c r="A157" t="s">
        <v>399</v>
      </c>
      <c r="C157" t="str">
        <f>S2PQ_relational[[#This Row],[PIGUID]]&amp;S2PQ_relational[[#This Row],[PQGUID]]</f>
        <v>7MMjRlEcJiQ7j2bvm8liSY</v>
      </c>
      <c r="D157" t="e">
        <f>IF(INDEX(S2PQ[[S2PQGUID]:[Réponse]],MATCH(S2PQ_relational[[#This Row],[PQGUID]],S2PQ[S2PQGUID],0),5)='Static ID Table'!$B$14,S2PQ_relational[[#This Row],[PIGUID]]&amp;"NO","-")</f>
        <v>#N/A</v>
      </c>
    </row>
    <row r="158" spans="1:4" x14ac:dyDescent="0.25">
      <c r="A158" t="s">
        <v>924</v>
      </c>
      <c r="C158" t="str">
        <f>S2PQ_relational[[#This Row],[PIGUID]]&amp;S2PQ_relational[[#This Row],[PQGUID]]</f>
        <v>5diEk8rTKZJDmgUOAr0Yrb</v>
      </c>
      <c r="D158" t="e">
        <f>IF(INDEX(S2PQ[[S2PQGUID]:[Réponse]],MATCH(S2PQ_relational[[#This Row],[PQGUID]],S2PQ[S2PQGUID],0),5)='Static ID Table'!$B$14,S2PQ_relational[[#This Row],[PIGUID]]&amp;"NO","-")</f>
        <v>#N/A</v>
      </c>
    </row>
    <row r="159" spans="1:4" x14ac:dyDescent="0.25">
      <c r="A159" t="s">
        <v>378</v>
      </c>
      <c r="C159" t="str">
        <f>S2PQ_relational[[#This Row],[PIGUID]]&amp;S2PQ_relational[[#This Row],[PQGUID]]</f>
        <v>5qAxE0dT8pqM9iBWKFZnM8</v>
      </c>
      <c r="D159" t="e">
        <f>IF(INDEX(S2PQ[[S2PQGUID]:[Réponse]],MATCH(S2PQ_relational[[#This Row],[PQGUID]],S2PQ[S2PQGUID],0),5)='Static ID Table'!$B$14,S2PQ_relational[[#This Row],[PIGUID]]&amp;"NO","-")</f>
        <v>#N/A</v>
      </c>
    </row>
    <row r="160" spans="1:4" x14ac:dyDescent="0.25">
      <c r="A160" t="s">
        <v>449</v>
      </c>
      <c r="C160" t="str">
        <f>S2PQ_relational[[#This Row],[PIGUID]]&amp;S2PQ_relational[[#This Row],[PQGUID]]</f>
        <v>65PtYG0YOafAcoZuv67qRK</v>
      </c>
      <c r="D160" t="e">
        <f>IF(INDEX(S2PQ[[S2PQGUID]:[Réponse]],MATCH(S2PQ_relational[[#This Row],[PQGUID]],S2PQ[S2PQGUID],0),5)='Static ID Table'!$B$14,S2PQ_relational[[#This Row],[PIGUID]]&amp;"NO","-")</f>
        <v>#N/A</v>
      </c>
    </row>
    <row r="161" spans="1:4" x14ac:dyDescent="0.25">
      <c r="A161" t="s">
        <v>425</v>
      </c>
      <c r="C161" t="str">
        <f>S2PQ_relational[[#This Row],[PIGUID]]&amp;S2PQ_relational[[#This Row],[PQGUID]]</f>
        <v>74avinUKxcmdHz9GlSUIxe</v>
      </c>
      <c r="D161" t="e">
        <f>IF(INDEX(S2PQ[[S2PQGUID]:[Réponse]],MATCH(S2PQ_relational[[#This Row],[PQGUID]],S2PQ[S2PQGUID],0),5)='Static ID Table'!$B$14,S2PQ_relational[[#This Row],[PIGUID]]&amp;"NO","-")</f>
        <v>#N/A</v>
      </c>
    </row>
    <row r="162" spans="1:4" x14ac:dyDescent="0.25">
      <c r="A162" t="s">
        <v>245</v>
      </c>
      <c r="C162" t="str">
        <f>S2PQ_relational[[#This Row],[PIGUID]]&amp;S2PQ_relational[[#This Row],[PQGUID]]</f>
        <v>tsaBykhjXMn6AA22DNUAy</v>
      </c>
      <c r="D162" t="e">
        <f>IF(INDEX(S2PQ[[S2PQGUID]:[Réponse]],MATCH(S2PQ_relational[[#This Row],[PQGUID]],S2PQ[S2PQGUID],0),5)='Static ID Table'!$B$14,S2PQ_relational[[#This Row],[PIGUID]]&amp;"NO","-")</f>
        <v>#N/A</v>
      </c>
    </row>
    <row r="163" spans="1:4" x14ac:dyDescent="0.25">
      <c r="A163" t="s">
        <v>479</v>
      </c>
      <c r="C163" t="str">
        <f>S2PQ_relational[[#This Row],[PIGUID]]&amp;S2PQ_relational[[#This Row],[PQGUID]]</f>
        <v>5jfAdy9W6eRU3WKtYivBGk</v>
      </c>
      <c r="D163" t="e">
        <f>IF(INDEX(S2PQ[[S2PQGUID]:[Réponse]],MATCH(S2PQ_relational[[#This Row],[PQGUID]],S2PQ[S2PQGUID],0),5)='Static ID Table'!$B$14,S2PQ_relational[[#This Row],[PIGUID]]&amp;"NO","-")</f>
        <v>#N/A</v>
      </c>
    </row>
    <row r="164" spans="1:4" x14ac:dyDescent="0.25">
      <c r="A164" t="s">
        <v>298</v>
      </c>
      <c r="C164" t="str">
        <f>S2PQ_relational[[#This Row],[PIGUID]]&amp;S2PQ_relational[[#This Row],[PQGUID]]</f>
        <v>1TP3w7BRfsPkt2XC54xK4A</v>
      </c>
      <c r="D164" t="e">
        <f>IF(INDEX(S2PQ[[S2PQGUID]:[Réponse]],MATCH(S2PQ_relational[[#This Row],[PQGUID]],S2PQ[S2PQGUID],0),5)='Static ID Table'!$B$14,S2PQ_relational[[#This Row],[PIGUID]]&amp;"NO","-")</f>
        <v>#N/A</v>
      </c>
    </row>
    <row r="165" spans="1:4" x14ac:dyDescent="0.25">
      <c r="A165" t="s">
        <v>930</v>
      </c>
      <c r="C165" t="str">
        <f>S2PQ_relational[[#This Row],[PIGUID]]&amp;S2PQ_relational[[#This Row],[PQGUID]]</f>
        <v>5LpGBQwrIADkt1pUe7CZXA</v>
      </c>
      <c r="D165" t="e">
        <f>IF(INDEX(S2PQ[[S2PQGUID]:[Réponse]],MATCH(S2PQ_relational[[#This Row],[PQGUID]],S2PQ[S2PQGUID],0),5)='Static ID Table'!$B$14,S2PQ_relational[[#This Row],[PIGUID]]&amp;"NO","-")</f>
        <v>#N/A</v>
      </c>
    </row>
    <row r="166" spans="1:4" x14ac:dyDescent="0.25">
      <c r="A166" t="s">
        <v>948</v>
      </c>
      <c r="C166" t="str">
        <f>S2PQ_relational[[#This Row],[PIGUID]]&amp;S2PQ_relational[[#This Row],[PQGUID]]</f>
        <v>4ZnBflFxdjBu3f0DKTkDCZ</v>
      </c>
      <c r="D166" t="e">
        <f>IF(INDEX(S2PQ[[S2PQGUID]:[Réponse]],MATCH(S2PQ_relational[[#This Row],[PQGUID]],S2PQ[S2PQGUID],0),5)='Static ID Table'!$B$14,S2PQ_relational[[#This Row],[PIGUID]]&amp;"NO","-")</f>
        <v>#N/A</v>
      </c>
    </row>
    <row r="167" spans="1:4" x14ac:dyDescent="0.25">
      <c r="A167" t="s">
        <v>936</v>
      </c>
      <c r="C167" t="str">
        <f>S2PQ_relational[[#This Row],[PIGUID]]&amp;S2PQ_relational[[#This Row],[PQGUID]]</f>
        <v>5Gl4WdaybTCxi9n0j3lLC6</v>
      </c>
      <c r="D167" t="e">
        <f>IF(INDEX(S2PQ[[S2PQGUID]:[Réponse]],MATCH(S2PQ_relational[[#This Row],[PQGUID]],S2PQ[S2PQGUID],0),5)='Static ID Table'!$B$14,S2PQ_relational[[#This Row],[PIGUID]]&amp;"NO","-")</f>
        <v>#N/A</v>
      </c>
    </row>
    <row r="168" spans="1:4" x14ac:dyDescent="0.25">
      <c r="A168" t="s">
        <v>942</v>
      </c>
      <c r="C168" t="str">
        <f>S2PQ_relational[[#This Row],[PIGUID]]&amp;S2PQ_relational[[#This Row],[PQGUID]]</f>
        <v>46Ve9Xpj1FZcu0xYbSxXjh</v>
      </c>
      <c r="D168" t="e">
        <f>IF(INDEX(S2PQ[[S2PQGUID]:[Réponse]],MATCH(S2PQ_relational[[#This Row],[PQGUID]],S2PQ[S2PQGUID],0),5)='Static ID Table'!$B$14,S2PQ_relational[[#This Row],[PIGUID]]&amp;"NO","-")</f>
        <v>#N/A</v>
      </c>
    </row>
    <row r="169" spans="1:4" x14ac:dyDescent="0.25">
      <c r="A169" t="s">
        <v>62</v>
      </c>
      <c r="C169" t="str">
        <f>S2PQ_relational[[#This Row],[PIGUID]]&amp;S2PQ_relational[[#This Row],[PQGUID]]</f>
        <v>70ituY5kK8xZxfD3tPVp7o</v>
      </c>
      <c r="D169" t="e">
        <f>IF(INDEX(S2PQ[[S2PQGUID]:[Réponse]],MATCH(S2PQ_relational[[#This Row],[PQGUID]],S2PQ[S2PQGUID],0),5)='Static ID Table'!$B$14,S2PQ_relational[[#This Row],[PIGUID]]&amp;"NO","-")</f>
        <v>#N/A</v>
      </c>
    </row>
    <row r="170" spans="1:4" x14ac:dyDescent="0.25">
      <c r="A170" t="s">
        <v>85</v>
      </c>
      <c r="C170" t="str">
        <f>S2PQ_relational[[#This Row],[PIGUID]]&amp;S2PQ_relational[[#This Row],[PQGUID]]</f>
        <v>4ehRyfZGJ8yRKC06TlByyA</v>
      </c>
      <c r="D170" t="e">
        <f>IF(INDEX(S2PQ[[S2PQGUID]:[Réponse]],MATCH(S2PQ_relational[[#This Row],[PQGUID]],S2PQ[S2PQGUID],0),5)='Static ID Table'!$B$14,S2PQ_relational[[#This Row],[PIGUID]]&amp;"NO","-")</f>
        <v>#N/A</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16"/>
  <sheetViews>
    <sheetView workbookViewId="0">
      <selection activeCell="E15" sqref="E15"/>
    </sheetView>
  </sheetViews>
  <sheetFormatPr defaultRowHeight="15" x14ac:dyDescent="0.25"/>
  <cols>
    <col min="1" max="1" width="17.28515625" bestFit="1" customWidth="1"/>
    <col min="2" max="2" width="11.42578125" bestFit="1" customWidth="1"/>
  </cols>
  <sheetData>
    <row r="1" spans="1:9" x14ac:dyDescent="0.25">
      <c r="A1" t="s">
        <v>251</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21</v>
      </c>
      <c r="B3" t="s">
        <v>2302</v>
      </c>
    </row>
    <row r="4" spans="1:9" x14ac:dyDescent="0.25">
      <c r="A4" t="s">
        <v>2303</v>
      </c>
      <c r="B4" t="s">
        <v>1061</v>
      </c>
    </row>
    <row r="5" spans="1:9" x14ac:dyDescent="0.25">
      <c r="A5" t="s">
        <v>68</v>
      </c>
      <c r="B5" s="20" t="s">
        <v>2304</v>
      </c>
    </row>
    <row r="6" spans="1:9" x14ac:dyDescent="0.25">
      <c r="A6" t="s">
        <v>50</v>
      </c>
      <c r="B6" s="21" t="s">
        <v>2305</v>
      </c>
    </row>
    <row r="7" spans="1:9" x14ac:dyDescent="0.25">
      <c r="A7" t="s">
        <v>59</v>
      </c>
      <c r="B7" s="20" t="s">
        <v>2306</v>
      </c>
    </row>
    <row r="9" spans="1:9" x14ac:dyDescent="0.25">
      <c r="A9" t="s">
        <v>2307</v>
      </c>
      <c r="B9" t="s">
        <v>22</v>
      </c>
    </row>
    <row r="10" spans="1:9" x14ac:dyDescent="0.25">
      <c r="A10" t="s">
        <v>2308</v>
      </c>
    </row>
    <row r="11" spans="1:9" x14ac:dyDescent="0.25">
      <c r="A11" t="s">
        <v>2309</v>
      </c>
      <c r="B11" t="s">
        <v>2310</v>
      </c>
    </row>
    <row r="12" spans="1:9" x14ac:dyDescent="0.25">
      <c r="A12" t="s">
        <v>2311</v>
      </c>
      <c r="B12" s="18" t="s">
        <v>2312</v>
      </c>
    </row>
    <row r="13" spans="1:9" x14ac:dyDescent="0.25">
      <c r="A13" t="s">
        <v>2313</v>
      </c>
      <c r="B13" s="18" t="s">
        <v>2314</v>
      </c>
    </row>
    <row r="14" spans="1:9" x14ac:dyDescent="0.25">
      <c r="A14" t="s">
        <v>2315</v>
      </c>
      <c r="B14" s="13" t="s">
        <v>2316</v>
      </c>
    </row>
    <row r="15" spans="1:9" x14ac:dyDescent="0.25">
      <c r="A15" t="s">
        <v>2317</v>
      </c>
    </row>
    <row r="16" spans="1:9" x14ac:dyDescent="0.25">
      <c r="A16" t="s">
        <v>2318</v>
      </c>
    </row>
  </sheetData>
  <pageMargins left="0.7" right="0.7" top="0.75" bottom="0.75" header="0.3" footer="0.3"/>
  <legacy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02E8-74DC-4C1C-80F5-0F30686E5DC5}">
  <dimension ref="A1:XFC15"/>
  <sheetViews>
    <sheetView showGridLines="0" tabSelected="1" view="pageLayout" zoomScaleNormal="100" workbookViewId="0"/>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86.85" customHeight="1" x14ac:dyDescent="0.25">
      <c r="A1" s="2"/>
    </row>
    <row r="2" spans="1:1" ht="105.75" customHeight="1" x14ac:dyDescent="0.4">
      <c r="A2" s="10" t="s">
        <v>2319</v>
      </c>
    </row>
    <row r="3" spans="1:1" ht="27" customHeight="1" x14ac:dyDescent="0.25">
      <c r="A3" s="3" t="s">
        <v>2320</v>
      </c>
    </row>
    <row r="4" spans="1:1" x14ac:dyDescent="0.25">
      <c r="A4" s="4"/>
    </row>
    <row r="5" spans="1:1" ht="124.5" customHeight="1" x14ac:dyDescent="0.25">
      <c r="A5" s="5" t="s">
        <v>2321</v>
      </c>
    </row>
    <row r="6" spans="1:1" ht="18" x14ac:dyDescent="0.25">
      <c r="A6" s="6"/>
    </row>
    <row r="7" spans="1:1" ht="18" x14ac:dyDescent="0.25">
      <c r="A7" s="6"/>
    </row>
    <row r="8" spans="1:1" ht="18" x14ac:dyDescent="0.25">
      <c r="A8" s="7"/>
    </row>
    <row r="9" spans="1:1" x14ac:dyDescent="0.25">
      <c r="A9" s="8" t="s">
        <v>2322</v>
      </c>
    </row>
    <row r="10" spans="1:1" ht="29.1" customHeight="1" x14ac:dyDescent="0.25">
      <c r="A10" s="9" t="s">
        <v>2323</v>
      </c>
    </row>
    <row r="11" spans="1:1" ht="7.35" customHeight="1" x14ac:dyDescent="0.25"/>
    <row r="12" spans="1:1" ht="15" customHeight="1" x14ac:dyDescent="0.25"/>
    <row r="13" spans="1:1" ht="15" customHeight="1" x14ac:dyDescent="0.25"/>
    <row r="14" spans="1:1" ht="15" customHeight="1" x14ac:dyDescent="0.25"/>
    <row r="15" spans="1:1" ht="15" customHeight="1" x14ac:dyDescent="0.25"/>
  </sheetData>
  <sheetProtection algorithmName="SHA-512" hashValue="h1VjIakHe8SrV2+PzwXnjMh/XpGO7UHWvNhqnGAfJmzvhCbvQK8NuX6mIK63E6YuCP7aDEct3kh0pHZS0FS2NA==" saltValue="/EUbHgaceQB2EP3Atonh7w==" spinCount="100000" sheet="1"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38"/>
  <sheetViews>
    <sheetView showGridLines="0" view="pageLayout" topLeftCell="F1" zoomScaleNormal="100" workbookViewId="0">
      <selection activeCell="F1" sqref="F1:G1"/>
    </sheetView>
  </sheetViews>
  <sheetFormatPr defaultColWidth="0" defaultRowHeight="12" zeroHeight="1" x14ac:dyDescent="0.2"/>
  <cols>
    <col min="1" max="2" width="9.28515625" style="13" hidden="1" customWidth="1"/>
    <col min="3" max="4" width="8.7109375" style="13" hidden="1" customWidth="1"/>
    <col min="5" max="5" width="9.28515625" style="13" hidden="1" customWidth="1"/>
    <col min="6" max="6" width="81.5703125" style="13" customWidth="1"/>
    <col min="7" max="7" width="53.85546875" style="13" customWidth="1"/>
    <col min="8" max="8" width="68.7109375" style="13" hidden="1" customWidth="1"/>
    <col min="9" max="9" width="1.5703125" style="13" hidden="1" customWidth="1"/>
    <col min="10" max="10" width="1.7109375" style="13" hidden="1" customWidth="1"/>
    <col min="11" max="16383" width="9.28515625" style="13" hidden="1" customWidth="1"/>
    <col min="16384" max="16384" width="5.85546875" style="13" customWidth="1"/>
  </cols>
  <sheetData>
    <row r="1" spans="1:8" x14ac:dyDescent="0.2">
      <c r="F1" s="75" t="s">
        <v>2324</v>
      </c>
      <c r="G1" s="75"/>
    </row>
    <row r="2" spans="1:8" x14ac:dyDescent="0.2">
      <c r="F2" s="76" t="s">
        <v>2325</v>
      </c>
      <c r="G2" s="76"/>
    </row>
    <row r="3" spans="1:8" x14ac:dyDescent="0.2">
      <c r="F3" s="24"/>
    </row>
    <row r="4" spans="1:8" ht="24.4" customHeight="1" x14ac:dyDescent="0.2">
      <c r="F4" s="76" t="s">
        <v>2326</v>
      </c>
      <c r="G4" s="76"/>
    </row>
    <row r="5" spans="1:8" x14ac:dyDescent="0.2">
      <c r="F5" s="24"/>
    </row>
    <row r="6" spans="1:8" ht="104.1" customHeight="1" x14ac:dyDescent="0.2">
      <c r="A6" s="13" t="s">
        <v>1061</v>
      </c>
      <c r="F6" s="76" t="s">
        <v>2327</v>
      </c>
      <c r="G6" s="76"/>
    </row>
    <row r="7" spans="1:8" ht="14.25" hidden="1" x14ac:dyDescent="0.3">
      <c r="A7" s="13" t="s">
        <v>2316</v>
      </c>
      <c r="F7" s="25"/>
    </row>
    <row r="8" spans="1:8" hidden="1" x14ac:dyDescent="0.2">
      <c r="A8" s="13" t="s">
        <v>2328</v>
      </c>
      <c r="F8" s="24"/>
    </row>
    <row r="9" spans="1:8" x14ac:dyDescent="0.2"/>
    <row r="10" spans="1:8" x14ac:dyDescent="0.2">
      <c r="C10" s="13" t="s">
        <v>2329</v>
      </c>
      <c r="D10" s="13" t="s">
        <v>2330</v>
      </c>
      <c r="E10" s="13" t="s">
        <v>23</v>
      </c>
      <c r="F10" s="69" t="s">
        <v>2331</v>
      </c>
      <c r="G10" s="69" t="s">
        <v>2332</v>
      </c>
      <c r="H10" s="13" t="s">
        <v>2333</v>
      </c>
    </row>
    <row r="11" spans="1:8" ht="24" x14ac:dyDescent="0.2">
      <c r="C11" s="13" t="s">
        <v>2295</v>
      </c>
      <c r="D11" s="13">
        <v>13</v>
      </c>
      <c r="E11" s="26"/>
      <c r="F11" s="69" t="s">
        <v>2334</v>
      </c>
      <c r="G11" s="70" t="s">
        <v>1061</v>
      </c>
      <c r="H11" s="27" t="str">
        <f>'Static ID Table'!$B$11&amp;" ''"&amp;S2PQ[[#This Row],[Questions de l’étape 2]]&amp;"'' "&amp;'Static ID Table'!$B$12&amp;" ''"&amp;'Static ID Table'!$B$14&amp;".'' "&amp;'Static ID Table'!$B$13</f>
        <v>Ce point n’est pas applicable car la réponse à la question ''Le producteur a-t-il fait appel à des sous-traitants et/ou prestataires de services durant le cycle de certification ?'' était ''Non.'' Cet item a donc automatiquement été marqué ''N/A'' par le système.</v>
      </c>
    </row>
    <row r="12" spans="1:8" x14ac:dyDescent="0.2">
      <c r="C12" s="13" t="s">
        <v>2300</v>
      </c>
      <c r="D12" s="13">
        <v>16</v>
      </c>
      <c r="E12" s="26"/>
      <c r="F12" s="69" t="s">
        <v>2335</v>
      </c>
      <c r="G12" s="70" t="s">
        <v>1061</v>
      </c>
      <c r="H12" s="27" t="str">
        <f>'Static ID Table'!$B$11&amp;" ''"&amp;S2PQ[[#This Row],[Questions de l’étape 2]]&amp;"'' "&amp;'Static ID Table'!$B$12&amp;" ''"&amp;'Static ID Table'!$B$14&amp;".'' "&amp;'Static ID Table'!$B$13</f>
        <v>Ce point n’est pas applicable car la réponse à la question ''Le producteur était-il inscrit en propriété parallèle ?'' était ''Non.'' Cet item a donc automatiquement été marqué ''N/A'' par le système.</v>
      </c>
    </row>
    <row r="13" spans="1:8" ht="24" x14ac:dyDescent="0.2">
      <c r="C13" s="13" t="s">
        <v>2291</v>
      </c>
      <c r="D13" s="13">
        <v>19</v>
      </c>
      <c r="E13" s="26"/>
      <c r="F13" s="69" t="s">
        <v>2336</v>
      </c>
      <c r="G13" s="70" t="s">
        <v>1061</v>
      </c>
      <c r="H13" s="27" t="str">
        <f>'Static ID Table'!$B$11&amp;" ''"&amp;S2PQ[[#This Row],[Questions de l’étape 2]]&amp;"'' "&amp;'Static ID Table'!$B$12&amp;" ''"&amp;'Static ID Table'!$B$14&amp;".'' "&amp;'Static ID Table'!$B$13</f>
        <v>Ce point n’est pas applicable car la réponse à la question ''L’exploitation a-t-elle produit des plants et semences durant le cycle de certification (avec ou sans traitement à l’aide de produits phytopharmaceutiques) ?'' était ''Non.'' Cet item a donc automatiquement été marqué ''N/A'' par le système.</v>
      </c>
    </row>
    <row r="14" spans="1:8" ht="24" x14ac:dyDescent="0.2">
      <c r="C14" s="13" t="s">
        <v>2299</v>
      </c>
      <c r="D14" s="13">
        <v>22</v>
      </c>
      <c r="E14" s="26"/>
      <c r="F14" s="69" t="s">
        <v>2337</v>
      </c>
      <c r="G14" s="70" t="s">
        <v>1061</v>
      </c>
      <c r="H14" s="27" t="str">
        <f>'Static ID Table'!$B$11&amp;" ''"&amp;S2PQ[[#This Row],[Questions de l’étape 2]]&amp;"'' "&amp;'Static ID Table'!$B$12&amp;" ''"&amp;'Static ID Table'!$B$14&amp;".'' "&amp;'Static ID Table'!$B$13</f>
        <v>Ce point n’est pas applicable car la réponse à la question ''Des organismes génétiquement modifiés (OGM) ont-ils été inclus dans le champ d’application de l’exploitation durant le cycle de certification ?'' était ''Non.'' Cet item a donc automatiquement été marqué ''N/A'' par le système.</v>
      </c>
    </row>
    <row r="15" spans="1:8" x14ac:dyDescent="0.2">
      <c r="C15" s="13" t="s">
        <v>2294</v>
      </c>
      <c r="D15" s="13">
        <v>25</v>
      </c>
      <c r="E15" s="26"/>
      <c r="F15" s="69" t="s">
        <v>2338</v>
      </c>
      <c r="G15" s="70" t="s">
        <v>1061</v>
      </c>
      <c r="H15" s="27" t="str">
        <f>'Static ID Table'!$B$11&amp;" ''"&amp;S2PQ[[#This Row],[Questions de l’étape 2]]&amp;"'' "&amp;'Static ID Table'!$B$12&amp;" ''"&amp;'Static ID Table'!$B$14&amp;".'' "&amp;'Static ID Table'!$B$13</f>
        <v>Ce point n’est pas applicable car la réponse à la question ''L’exploitation a-t-elle utilisé du sol à des fins de culture durant le cycle de certification ?'' était ''Non.'' Cet item a donc automatiquement été marqué ''N/A'' par le système.</v>
      </c>
    </row>
    <row r="16" spans="1:8" x14ac:dyDescent="0.2">
      <c r="C16" s="13" t="s">
        <v>2293</v>
      </c>
      <c r="D16" s="13">
        <v>28</v>
      </c>
      <c r="E16" s="26"/>
      <c r="F16" s="69" t="s">
        <v>2339</v>
      </c>
      <c r="G16" s="70" t="s">
        <v>1061</v>
      </c>
      <c r="H16" s="27" t="str">
        <f>'Static ID Table'!$B$11&amp;" ''"&amp;S2PQ[[#This Row],[Questions de l’étape 2]]&amp;"'' "&amp;'Static ID Table'!$B$12&amp;" ''"&amp;'Static ID Table'!$B$14&amp;".'' "&amp;'Static ID Table'!$B$13</f>
        <v>Ce point n’est pas applicable car la réponse à la question ''Le producteur a-t-il recouru à la fumigation des sols lors du cycle de certification ?'' était ''Non.'' Cet item a donc automatiquement été marqué ''N/A'' par le système.</v>
      </c>
    </row>
    <row r="17" spans="3:8" ht="24" x14ac:dyDescent="0.2">
      <c r="C17" s="13" t="s">
        <v>2298</v>
      </c>
      <c r="D17" s="13">
        <v>31</v>
      </c>
      <c r="E17" s="26"/>
      <c r="F17" s="69" t="s">
        <v>2340</v>
      </c>
      <c r="G17" s="70" t="s">
        <v>1061</v>
      </c>
      <c r="H17" s="27" t="str">
        <f>'Static ID Table'!$B$11&amp;" ''"&amp;S2PQ[[#This Row],[Questions de l’étape 2]]&amp;"'' "&amp;'Static ID Table'!$B$12&amp;" ''"&amp;'Static ID Table'!$B$14&amp;".'' "&amp;'Static ID Table'!$B$13</f>
        <v>Ce point n’est pas applicable car la réponse à la question ''Des substrats (tourbe ou autre) ont-ils été utilisés à des fins de culture durant le cycle de certification ?'' était ''Non.'' Cet item a donc automatiquement été marqué ''N/A'' par le système.</v>
      </c>
    </row>
    <row r="18" spans="3:8" ht="24" x14ac:dyDescent="0.2">
      <c r="C18" s="13" t="s">
        <v>2296</v>
      </c>
      <c r="D18" s="13">
        <v>34</v>
      </c>
      <c r="E18" s="26"/>
      <c r="F18" s="69" t="s">
        <v>2341</v>
      </c>
      <c r="G18" s="70" t="s">
        <v>1061</v>
      </c>
      <c r="H18" s="27" t="str">
        <f>'Static ID Table'!$B$11&amp;" ''"&amp;S2PQ[[#This Row],[Questions de l’étape 2]]&amp;"'' "&amp;'Static ID Table'!$B$12&amp;" ''"&amp;'Static ID Table'!$B$14&amp;".'' "&amp;'Static ID Table'!$B$13</f>
        <v>Ce point n’est pas applicable car la réponse à la question ''Le producteur a-t-il appliqué des engrais (organiques et/ou inorganiques) durant le cycle de certification ?'' était ''Non.'' Cet item a donc automatiquement été marqué ''N/A'' par le système.</v>
      </c>
    </row>
    <row r="19" spans="3:8" ht="24" x14ac:dyDescent="0.2">
      <c r="C19" s="13" t="s">
        <v>2297</v>
      </c>
      <c r="D19" s="13">
        <v>37</v>
      </c>
      <c r="E19" s="26"/>
      <c r="F19" s="69" t="s">
        <v>2342</v>
      </c>
      <c r="G19" s="70" t="s">
        <v>1061</v>
      </c>
      <c r="H19" s="27" t="str">
        <f>'Static ID Table'!$B$11&amp;" ''"&amp;S2PQ[[#This Row],[Questions de l’étape 2]]&amp;"'' "&amp;'Static ID Table'!$B$12&amp;" ''"&amp;'Static ID Table'!$B$14&amp;".'' "&amp;'Static ID Table'!$B$13</f>
        <v>Ce point n’est pas applicable car la réponse à la question ''Des engrais (organiques et/ou inorganiques) et/ou des biostimulants ont-ils été stockés sur site durant le cycle de certification ?'' était ''Non.'' Cet item a donc automatiquement été marqué ''N/A'' par le système.</v>
      </c>
    </row>
    <row r="20" spans="3:8" x14ac:dyDescent="0.2">
      <c r="C20" s="13" t="s">
        <v>2292</v>
      </c>
      <c r="D20" s="13">
        <v>40</v>
      </c>
      <c r="E20" s="26"/>
      <c r="F20" s="69" t="s">
        <v>2343</v>
      </c>
      <c r="G20" s="70" t="s">
        <v>1061</v>
      </c>
      <c r="H20" s="27" t="str">
        <f>'Static ID Table'!$B$11&amp;" ''"&amp;S2PQ[[#This Row],[Questions de l’étape 2]]&amp;"'' "&amp;'Static ID Table'!$B$12&amp;" ''"&amp;'Static ID Table'!$B$14&amp;".'' "&amp;'Static ID Table'!$B$13</f>
        <v>Ce point n’est pas applicable car la réponse à la question ''Le producteur a-t-il appliqué des engrais organiques sur site durant le cycle de certification ?'' était ''Non.'' Cet item a donc automatiquement été marqué ''N/A'' par le système.</v>
      </c>
    </row>
    <row r="21" spans="3:8" x14ac:dyDescent="0.2">
      <c r="C21" s="13" t="s">
        <v>2301</v>
      </c>
      <c r="D21" s="13">
        <v>45</v>
      </c>
      <c r="E21" s="26"/>
      <c r="F21" s="69" t="s">
        <v>2344</v>
      </c>
      <c r="G21" s="70" t="s">
        <v>1061</v>
      </c>
      <c r="H21" s="27" t="str">
        <f>'Static ID Table'!$B$11&amp;" ''"&amp;S2PQ[[#This Row],[Questions de l’étape 2]]&amp;"'' "&amp;'Static ID Table'!$B$12&amp;" ''"&amp;'Static ID Table'!$B$14&amp;".'' "&amp;'Static ID Table'!$B$13</f>
        <v>Ce point n’est pas applicable car la réponse à la question ''Les cultures ont-elles été irriguées durant le cycle de certification ? '' était ''Non.'' Cet item a donc automatiquement été marqué ''N/A'' par le système.</v>
      </c>
    </row>
    <row r="22" spans="3:8" ht="24" x14ac:dyDescent="0.2">
      <c r="C22" s="13" t="s">
        <v>2290</v>
      </c>
      <c r="D22" s="13">
        <v>48</v>
      </c>
      <c r="E22" s="26"/>
      <c r="F22" s="69" t="s">
        <v>2345</v>
      </c>
      <c r="G22" s="70" t="s">
        <v>1061</v>
      </c>
      <c r="H22" s="27" t="str">
        <f>'Static ID Table'!$B$11&amp;" ''"&amp;S2PQ[[#This Row],[Questions de l’étape 2]]&amp;"'' "&amp;'Static ID Table'!$B$12&amp;" ''"&amp;'Static ID Table'!$B$14&amp;".'' "&amp;'Static ID Table'!$B$13</f>
        <v>Ce point n’est pas applicable car la réponse à la question ''Des produits phytopharmaceutiques (obtenus par synthèse chimique) sont-ils utilisés sur les cultures inscrites (que ce soit avant ou après la récolte) ?'' était ''Non.'' Cet item a donc automatiquement été marqué ''N/A'' par le système.</v>
      </c>
    </row>
    <row r="23" spans="3:8" ht="24" x14ac:dyDescent="0.2">
      <c r="C23" s="13" t="s">
        <v>2288</v>
      </c>
      <c r="D23" s="13">
        <v>51</v>
      </c>
      <c r="E23" s="26"/>
      <c r="F23" s="69" t="s">
        <v>2346</v>
      </c>
      <c r="G23" s="70" t="s">
        <v>1061</v>
      </c>
      <c r="H23" s="27" t="str">
        <f>'Static ID Table'!$B$11&amp;" ''"&amp;S2PQ[[#This Row],[Questions de l’étape 2]]&amp;"'' "&amp;'Static ID Table'!$B$12&amp;" ''"&amp;'Static ID Table'!$B$14&amp;".'' "&amp;'Static ID Table'!$B$13</f>
        <v>Ce point n’est pas applicable car la réponse à la question ''Des produits phytopharmaceutiques et/ou tout autre produit de traitement sont-ils stockés sur site ?'' était ''Non.'' Cet item a donc automatiquement été marqué ''N/A'' par le système.</v>
      </c>
    </row>
    <row r="24" spans="3:8" ht="24" x14ac:dyDescent="0.2">
      <c r="C24" s="13" t="s">
        <v>2289</v>
      </c>
      <c r="D24" s="13">
        <v>54</v>
      </c>
      <c r="E24" s="26"/>
      <c r="F24" s="69" t="s">
        <v>2347</v>
      </c>
      <c r="G24" s="70" t="s">
        <v>1061</v>
      </c>
      <c r="H24" s="27" t="str">
        <f>'Static ID Table'!$B$11&amp;" ''"&amp;S2PQ[[#This Row],[Questions de l’étape 2]]&amp;"'' "&amp;'Static ID Table'!$B$12&amp;" ''"&amp;'Static ID Table'!$B$14&amp;".'' "&amp;'Static ID Table'!$B$13</f>
        <v>Ce point n’est pas applicable car la réponse à la question ''L’exploitation comprend-elle des zones de plein champ, espaces verts ou sites où implanter des clôtures/haies vivantes ? '' était ''Non.'' Cet item a donc automatiquement été marqué ''N/A'' par le système.</v>
      </c>
    </row>
    <row r="25" spans="3:8" x14ac:dyDescent="0.2"/>
    <row r="26" spans="3:8" ht="78" customHeight="1" x14ac:dyDescent="0.2">
      <c r="F26" s="77" t="s">
        <v>2348</v>
      </c>
      <c r="G26" s="77"/>
    </row>
    <row r="27" spans="3:8" x14ac:dyDescent="0.2"/>
    <row r="28" spans="3:8" x14ac:dyDescent="0.2">
      <c r="F28" s="28" t="s">
        <v>2349</v>
      </c>
      <c r="G28" s="28" t="s">
        <v>2350</v>
      </c>
    </row>
    <row r="29" spans="3:8" x14ac:dyDescent="0.2">
      <c r="F29" s="29" t="s">
        <v>2351</v>
      </c>
      <c r="G29" s="72" t="s">
        <v>2352</v>
      </c>
    </row>
    <row r="30" spans="3:8" ht="24" x14ac:dyDescent="0.2">
      <c r="F30" s="31" t="s">
        <v>2353</v>
      </c>
      <c r="G30" s="73"/>
    </row>
    <row r="31" spans="3:8" ht="36" x14ac:dyDescent="0.2">
      <c r="F31" s="72" t="s">
        <v>2354</v>
      </c>
      <c r="G31" s="30" t="s">
        <v>2355</v>
      </c>
    </row>
    <row r="32" spans="3:8" ht="27" x14ac:dyDescent="0.2">
      <c r="F32" s="73"/>
      <c r="G32" s="31" t="s">
        <v>2356</v>
      </c>
    </row>
    <row r="33" spans="6:7" ht="24" x14ac:dyDescent="0.2">
      <c r="F33" s="32" t="s">
        <v>2357</v>
      </c>
      <c r="G33" s="32" t="s">
        <v>2358</v>
      </c>
    </row>
    <row r="34" spans="6:7" ht="36" x14ac:dyDescent="0.2">
      <c r="F34" s="74" t="s">
        <v>2359</v>
      </c>
      <c r="G34" s="30" t="s">
        <v>2355</v>
      </c>
    </row>
    <row r="35" spans="6:7" ht="27" x14ac:dyDescent="0.2">
      <c r="F35" s="74"/>
      <c r="G35" s="31" t="s">
        <v>2356</v>
      </c>
    </row>
    <row r="36" spans="6:7" ht="48" x14ac:dyDescent="0.2">
      <c r="F36" s="32" t="s">
        <v>2360</v>
      </c>
      <c r="G36" s="32" t="s">
        <v>2361</v>
      </c>
    </row>
    <row r="37" spans="6:7" x14ac:dyDescent="0.2"/>
    <row r="38" spans="6:7" x14ac:dyDescent="0.2"/>
  </sheetData>
  <sheetProtection algorithmName="SHA-512" hashValue="fG46G7wR4MS7ZLfewyv38HOe5h2iDtuHS2p3GbC6cqX3Vqjbz4hOaXn4160H8dJJwochdlkoZapaM35OASyURQ==" saltValue="FPNVNmTaE/cUOfAGWioakQ==" spinCount="100000" sheet="1" formatCells="0" formatColumns="0" formatRows="0" insertColumns="0" insertRows="0" insertHyperlinks="0" sort="0" autoFilter="0" pivotTables="0"/>
  <mergeCells count="8">
    <mergeCell ref="F31:F32"/>
    <mergeCell ref="F34:F35"/>
    <mergeCell ref="F1:G1"/>
    <mergeCell ref="F2:G2"/>
    <mergeCell ref="F4:G4"/>
    <mergeCell ref="F6:G6"/>
    <mergeCell ref="F26:G26"/>
    <mergeCell ref="G29:G30"/>
  </mergeCells>
  <dataValidations count="1">
    <dataValidation type="list" allowBlank="1" showInputMessage="1" showErrorMessage="1" sqref="G11:G24"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&amp;L&amp;"Arial,Regular"&amp;8Code de réf. : liste de contrôle IFA Smart pour FO ; v6.0_Sep22 ; version française
&amp;A
Page &amp;P sur &amp;N&amp;R&amp;"Arial,Regular"&amp;8© GLOBALG.A.P. c/o FoodPLUS GmbH
Spichernstr. 55, 50672 Cologne, Germany 
&amp;K00A039www.globalgap.org</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9BD2-A0A0-4FEB-A7DD-4B88C7B84EF5}">
  <dimension ref="A1:XFC38"/>
  <sheetViews>
    <sheetView showGridLines="0" view="pageLayout" zoomScaleNormal="100" zoomScaleSheetLayoutView="110" workbookViewId="0"/>
  </sheetViews>
  <sheetFormatPr defaultColWidth="0" defaultRowHeight="0" customHeight="1" zeroHeight="1" x14ac:dyDescent="0.25"/>
  <cols>
    <col min="1" max="1" width="43.42578125" style="57" customWidth="1"/>
    <col min="2" max="4" width="4.5703125" style="36" customWidth="1"/>
    <col min="5" max="5" width="77.85546875" style="36" customWidth="1"/>
    <col min="6" max="6" width="0.5703125" style="36" hidden="1" customWidth="1"/>
    <col min="7" max="8" width="11.5703125" style="36" hidden="1" customWidth="1"/>
    <col min="9" max="9" width="0" style="36" hidden="1" customWidth="1"/>
    <col min="10" max="10" width="0.5703125" style="36" hidden="1" customWidth="1"/>
    <col min="11" max="49" width="0" style="36" hidden="1" customWidth="1"/>
    <col min="50" max="238" width="11.5703125" style="36" hidden="1" customWidth="1"/>
    <col min="239" max="239" width="17.42578125" style="36" hidden="1" customWidth="1"/>
    <col min="240" max="240" width="7.5703125" style="36" hidden="1" customWidth="1"/>
    <col min="241" max="241" width="14.42578125" style="36" hidden="1" customWidth="1"/>
    <col min="242" max="242" width="16.42578125" style="36" hidden="1" customWidth="1"/>
    <col min="243" max="251" width="11.5703125" style="36" hidden="1" customWidth="1"/>
    <col min="252" max="252" width="0" style="36" hidden="1" customWidth="1"/>
    <col min="253" max="253" width="0.5703125" style="36" hidden="1" customWidth="1"/>
    <col min="254" max="255" width="11.5703125" style="36" hidden="1" customWidth="1"/>
    <col min="256" max="256" width="0" style="36" hidden="1" customWidth="1"/>
    <col min="257" max="257" width="0.5703125" style="36" hidden="1" customWidth="1"/>
    <col min="258" max="16383" width="10.42578125" style="36" hidden="1"/>
    <col min="16384" max="16384" width="3.42578125" style="36" hidden="1" customWidth="1"/>
  </cols>
  <sheetData>
    <row r="1" spans="1:8" ht="24" customHeight="1" x14ac:dyDescent="0.25">
      <c r="A1" s="33" t="s">
        <v>2362</v>
      </c>
      <c r="B1" s="34"/>
      <c r="C1" s="34"/>
      <c r="D1" s="34"/>
      <c r="E1" s="34"/>
      <c r="F1" s="35"/>
      <c r="G1" s="35"/>
      <c r="H1" s="35"/>
    </row>
    <row r="2" spans="1:8" ht="19.5" customHeight="1" thickBot="1" x14ac:dyDescent="0.3">
      <c r="A2" s="34" t="s">
        <v>2363</v>
      </c>
      <c r="B2" s="34"/>
      <c r="C2" s="35"/>
      <c r="D2" s="35"/>
      <c r="E2" s="35"/>
      <c r="F2" s="35"/>
      <c r="G2" s="35"/>
      <c r="H2" s="35"/>
    </row>
    <row r="3" spans="1:8" s="38" customFormat="1" ht="25.35" customHeight="1" thickTop="1" thickBot="1" x14ac:dyDescent="0.3">
      <c r="A3" s="37" t="s">
        <v>2364</v>
      </c>
      <c r="B3" s="11"/>
      <c r="C3" s="34"/>
      <c r="D3" s="34"/>
      <c r="E3" s="34"/>
      <c r="F3" s="34"/>
      <c r="G3" s="34"/>
      <c r="H3" s="34"/>
    </row>
    <row r="4" spans="1:8" s="38" customFormat="1" ht="25.35" customHeight="1" thickTop="1" thickBot="1" x14ac:dyDescent="0.3">
      <c r="A4" s="37" t="s">
        <v>2365</v>
      </c>
      <c r="B4" s="11"/>
      <c r="C4" s="34"/>
      <c r="D4" s="34"/>
      <c r="E4" s="34"/>
      <c r="F4" s="34"/>
      <c r="G4" s="34"/>
      <c r="H4" s="34"/>
    </row>
    <row r="5" spans="1:8" s="38" customFormat="1" ht="25.35" customHeight="1" thickTop="1" thickBot="1" x14ac:dyDescent="0.3">
      <c r="A5" s="37" t="s">
        <v>2366</v>
      </c>
      <c r="B5" s="11"/>
      <c r="C5" s="34"/>
      <c r="D5" s="34"/>
      <c r="E5" s="34"/>
      <c r="F5" s="34"/>
      <c r="G5" s="34"/>
      <c r="H5" s="34"/>
    </row>
    <row r="6" spans="1:8" s="38" customFormat="1" ht="25.35" customHeight="1" thickTop="1" thickBot="1" x14ac:dyDescent="0.3">
      <c r="A6" s="37" t="s">
        <v>2367</v>
      </c>
      <c r="B6" s="11"/>
      <c r="C6" s="34"/>
      <c r="D6" s="34"/>
      <c r="E6" s="34"/>
      <c r="F6" s="34"/>
      <c r="G6" s="34"/>
      <c r="H6" s="34"/>
    </row>
    <row r="7" spans="1:8" s="38" customFormat="1" ht="25.35" customHeight="1" thickTop="1" thickBot="1" x14ac:dyDescent="0.3">
      <c r="A7" s="37" t="s">
        <v>2368</v>
      </c>
      <c r="B7" s="11"/>
      <c r="C7" s="34"/>
      <c r="D7" s="34"/>
      <c r="E7" s="34"/>
      <c r="F7" s="34"/>
      <c r="G7" s="34"/>
      <c r="H7" s="34"/>
    </row>
    <row r="8" spans="1:8" s="38" customFormat="1" ht="25.35" customHeight="1" thickTop="1" thickBot="1" x14ac:dyDescent="0.3">
      <c r="A8" s="37" t="s">
        <v>2369</v>
      </c>
      <c r="B8" s="11"/>
      <c r="C8" s="34"/>
      <c r="D8" s="34"/>
      <c r="E8" s="34"/>
      <c r="F8" s="34"/>
      <c r="G8" s="34"/>
      <c r="H8" s="34"/>
    </row>
    <row r="9" spans="1:8" ht="24.75" customHeight="1" thickTop="1" thickBot="1" x14ac:dyDescent="0.3">
      <c r="A9" s="39" t="s">
        <v>2370</v>
      </c>
      <c r="B9" s="35"/>
      <c r="C9" s="35"/>
      <c r="D9" s="35"/>
      <c r="E9" s="35"/>
      <c r="F9" s="35"/>
      <c r="G9" s="35"/>
      <c r="H9" s="35"/>
    </row>
    <row r="10" spans="1:8" ht="25.35" customHeight="1" thickTop="1" thickBot="1" x14ac:dyDescent="0.3">
      <c r="A10" s="37" t="s">
        <v>2371</v>
      </c>
      <c r="B10" s="11"/>
      <c r="C10" s="35"/>
      <c r="D10" s="35"/>
      <c r="E10" s="35"/>
      <c r="F10" s="35"/>
      <c r="G10" s="35"/>
      <c r="H10" s="35"/>
    </row>
    <row r="11" spans="1:8" ht="25.35" customHeight="1" thickTop="1" thickBot="1" x14ac:dyDescent="0.3">
      <c r="A11" s="37" t="s">
        <v>2372</v>
      </c>
      <c r="B11" s="11"/>
      <c r="C11" s="35"/>
      <c r="D11" s="35"/>
      <c r="E11" s="35"/>
      <c r="F11" s="35"/>
      <c r="G11" s="35"/>
      <c r="H11" s="35"/>
    </row>
    <row r="12" spans="1:8" ht="25.35" customHeight="1" thickTop="1" thickBot="1" x14ac:dyDescent="0.3">
      <c r="A12" s="37" t="s">
        <v>2373</v>
      </c>
      <c r="B12" s="11"/>
      <c r="C12" s="35"/>
      <c r="D12" s="35"/>
      <c r="E12" s="35"/>
      <c r="F12" s="35"/>
      <c r="G12" s="35"/>
      <c r="H12" s="35"/>
    </row>
    <row r="13" spans="1:8" ht="25.35" customHeight="1" thickTop="1" thickBot="1" x14ac:dyDescent="0.3">
      <c r="A13" s="35"/>
      <c r="B13" s="40" t="s">
        <v>2328</v>
      </c>
      <c r="C13" s="40" t="s">
        <v>2316</v>
      </c>
      <c r="D13" s="41"/>
      <c r="E13" s="35"/>
      <c r="F13" s="35"/>
      <c r="G13" s="35"/>
      <c r="H13" s="35"/>
    </row>
    <row r="14" spans="1:8" ht="25.35" customHeight="1" thickTop="1" thickBot="1" x14ac:dyDescent="0.3">
      <c r="A14" s="37" t="s">
        <v>2374</v>
      </c>
      <c r="B14" s="11"/>
      <c r="C14" s="11"/>
      <c r="D14" s="34"/>
      <c r="E14" s="34"/>
      <c r="F14" s="34"/>
      <c r="G14" s="34"/>
      <c r="H14" s="34"/>
    </row>
    <row r="15" spans="1:8" ht="25.35" customHeight="1" thickTop="1" thickBot="1" x14ac:dyDescent="0.3">
      <c r="A15" s="42" t="s">
        <v>2375</v>
      </c>
      <c r="B15" s="11"/>
      <c r="C15" s="11"/>
      <c r="D15" s="34"/>
      <c r="E15" s="34"/>
      <c r="F15" s="34"/>
      <c r="G15" s="34"/>
      <c r="H15" s="34"/>
    </row>
    <row r="16" spans="1:8" ht="25.35" customHeight="1" thickTop="1" thickBot="1" x14ac:dyDescent="0.3">
      <c r="A16" s="42" t="s">
        <v>2376</v>
      </c>
      <c r="B16" s="78"/>
      <c r="C16" s="78"/>
      <c r="D16" s="78"/>
      <c r="E16" s="78"/>
      <c r="F16" s="34"/>
      <c r="G16" s="34"/>
      <c r="H16" s="34"/>
    </row>
    <row r="17" spans="1:8" ht="40.5" customHeight="1" thickTop="1" thickBot="1" x14ac:dyDescent="0.3">
      <c r="A17" s="37" t="s">
        <v>2377</v>
      </c>
      <c r="B17" s="11"/>
      <c r="C17" s="11"/>
      <c r="D17" s="34"/>
      <c r="E17" s="34"/>
      <c r="F17" s="34"/>
      <c r="G17" s="34"/>
      <c r="H17" s="34"/>
    </row>
    <row r="18" spans="1:8" ht="25.35" customHeight="1" thickTop="1" thickBot="1" x14ac:dyDescent="0.3">
      <c r="A18" s="42" t="s">
        <v>2378</v>
      </c>
      <c r="B18" s="79"/>
      <c r="C18" s="79"/>
      <c r="D18" s="79"/>
      <c r="E18" s="79"/>
      <c r="F18" s="79"/>
      <c r="G18" s="79"/>
      <c r="H18" s="79"/>
    </row>
    <row r="19" spans="1:8" ht="40.5" customHeight="1" thickTop="1" thickBot="1" x14ac:dyDescent="0.3">
      <c r="A19" s="37" t="s">
        <v>2379</v>
      </c>
      <c r="B19" s="12"/>
      <c r="C19" s="12"/>
      <c r="D19" s="43"/>
      <c r="E19" s="43"/>
      <c r="F19" s="34"/>
      <c r="G19" s="34"/>
      <c r="H19" s="34"/>
    </row>
    <row r="20" spans="1:8" ht="25.35" customHeight="1" thickTop="1" thickBot="1" x14ac:dyDescent="0.3">
      <c r="A20" s="42" t="s">
        <v>2380</v>
      </c>
      <c r="B20" s="78"/>
      <c r="C20" s="78"/>
      <c r="D20" s="78"/>
      <c r="E20" s="78"/>
      <c r="F20" s="34"/>
      <c r="G20" s="34"/>
      <c r="H20" s="34"/>
    </row>
    <row r="21" spans="1:8" s="45" customFormat="1" ht="24.75" customHeight="1" thickTop="1" thickBot="1" x14ac:dyDescent="0.3">
      <c r="A21" s="37" t="s">
        <v>2381</v>
      </c>
      <c r="B21" s="12"/>
      <c r="C21" s="11"/>
      <c r="D21" s="34"/>
      <c r="E21" s="34"/>
      <c r="F21" s="44"/>
      <c r="G21" s="44"/>
      <c r="H21" s="44"/>
    </row>
    <row r="22" spans="1:8" s="45" customFormat="1" ht="25.35" customHeight="1" thickTop="1" thickBot="1" x14ac:dyDescent="0.3">
      <c r="A22" s="42" t="s">
        <v>2382</v>
      </c>
      <c r="B22" s="78"/>
      <c r="C22" s="78"/>
      <c r="D22" s="78"/>
      <c r="E22" s="78"/>
      <c r="F22" s="44"/>
      <c r="G22" s="44"/>
      <c r="H22" s="44"/>
    </row>
    <row r="23" spans="1:8" s="45" customFormat="1" ht="25.35" customHeight="1" thickTop="1" thickBot="1" x14ac:dyDescent="0.3">
      <c r="A23" s="37" t="s">
        <v>2383</v>
      </c>
      <c r="B23" s="12"/>
      <c r="C23" s="11"/>
      <c r="D23" s="34"/>
      <c r="E23" s="34"/>
      <c r="F23" s="44"/>
      <c r="G23" s="44"/>
      <c r="H23" s="44"/>
    </row>
    <row r="24" spans="1:8" ht="25.35" customHeight="1" thickTop="1" thickBot="1" x14ac:dyDescent="0.3">
      <c r="A24" s="42" t="s">
        <v>2382</v>
      </c>
      <c r="B24" s="78"/>
      <c r="C24" s="78"/>
      <c r="D24" s="78"/>
      <c r="E24" s="78"/>
      <c r="F24" s="34"/>
      <c r="G24" s="34"/>
      <c r="H24" s="34"/>
    </row>
    <row r="25" spans="1:8" s="47" customFormat="1" ht="24" customHeight="1" thickTop="1" thickBot="1" x14ac:dyDescent="0.3">
      <c r="A25" s="37" t="s">
        <v>2384</v>
      </c>
      <c r="B25" s="78"/>
      <c r="C25" s="78"/>
      <c r="D25" s="78"/>
      <c r="E25" s="78"/>
      <c r="F25" s="46"/>
      <c r="G25" s="46"/>
      <c r="H25" s="46"/>
    </row>
    <row r="26" spans="1:8" ht="24" customHeight="1" thickTop="1" thickBot="1" x14ac:dyDescent="0.3">
      <c r="A26" s="37" t="s">
        <v>2385</v>
      </c>
      <c r="B26" s="78"/>
      <c r="C26" s="78"/>
      <c r="D26" s="78"/>
      <c r="E26" s="78"/>
      <c r="F26" s="34"/>
      <c r="G26" s="34"/>
      <c r="H26" s="34"/>
    </row>
    <row r="27" spans="1:8" ht="24" customHeight="1" thickTop="1" thickBot="1" x14ac:dyDescent="0.3">
      <c r="A27" s="37" t="s">
        <v>2386</v>
      </c>
      <c r="B27" s="78"/>
      <c r="C27" s="78"/>
      <c r="D27" s="78"/>
      <c r="E27" s="78"/>
      <c r="F27" s="34"/>
      <c r="G27" s="34"/>
      <c r="H27" s="34"/>
    </row>
    <row r="28" spans="1:8" ht="24" customHeight="1" thickTop="1" thickBot="1" x14ac:dyDescent="0.3">
      <c r="A28" s="37" t="s">
        <v>2387</v>
      </c>
      <c r="B28" s="78"/>
      <c r="C28" s="78"/>
      <c r="D28" s="78"/>
      <c r="E28" s="78"/>
      <c r="F28" s="48"/>
      <c r="G28" s="34"/>
      <c r="H28" s="34"/>
    </row>
    <row r="29" spans="1:8" s="51" customFormat="1" ht="15.75" customHeight="1" thickTop="1" thickBot="1" x14ac:dyDescent="0.3">
      <c r="A29" s="49"/>
      <c r="B29" s="50"/>
      <c r="C29" s="50"/>
      <c r="D29" s="50"/>
      <c r="E29" s="50"/>
      <c r="F29" s="50"/>
      <c r="G29" s="50"/>
      <c r="H29" s="50"/>
    </row>
    <row r="30" spans="1:8" ht="21" customHeight="1" thickTop="1" thickBot="1" x14ac:dyDescent="0.3">
      <c r="A30" s="39" t="s">
        <v>2388</v>
      </c>
      <c r="B30" s="78"/>
      <c r="C30" s="78"/>
      <c r="D30" s="78"/>
      <c r="E30" s="78"/>
      <c r="F30" s="34"/>
      <c r="G30" s="34"/>
      <c r="H30" s="34"/>
    </row>
    <row r="31" spans="1:8" ht="21" customHeight="1" thickTop="1" thickBot="1" x14ac:dyDescent="0.3">
      <c r="A31" s="34" t="s">
        <v>2389</v>
      </c>
      <c r="B31" s="78"/>
      <c r="C31" s="78"/>
      <c r="D31" s="78"/>
      <c r="E31" s="78"/>
      <c r="F31" s="34"/>
      <c r="G31" s="34"/>
      <c r="H31" s="34"/>
    </row>
    <row r="32" spans="1:8" s="53" customFormat="1" ht="21" customHeight="1" thickTop="1" thickBot="1" x14ac:dyDescent="0.3">
      <c r="A32" s="39" t="s">
        <v>2390</v>
      </c>
      <c r="B32" s="78"/>
      <c r="C32" s="78"/>
      <c r="D32" s="78"/>
      <c r="E32" s="78"/>
      <c r="F32" s="52"/>
      <c r="G32" s="52"/>
      <c r="H32" s="52"/>
    </row>
    <row r="33" spans="1:8" s="53" customFormat="1" ht="15" thickTop="1" x14ac:dyDescent="0.25">
      <c r="A33" s="37"/>
      <c r="B33" s="34"/>
      <c r="C33" s="34"/>
      <c r="D33" s="34"/>
      <c r="E33" s="34"/>
      <c r="F33" s="52"/>
      <c r="G33" s="52"/>
      <c r="H33" s="52"/>
    </row>
    <row r="34" spans="1:8" s="53" customFormat="1" ht="27.75" customHeight="1" x14ac:dyDescent="0.25">
      <c r="A34" s="37"/>
      <c r="B34" s="35"/>
      <c r="C34" s="35"/>
      <c r="D34" s="35"/>
      <c r="E34" s="35"/>
      <c r="F34" s="54"/>
      <c r="G34" s="54"/>
      <c r="H34" s="54"/>
    </row>
    <row r="35" spans="1:8" s="56" customFormat="1" ht="14.25" customHeight="1" x14ac:dyDescent="0.25">
      <c r="A35" s="55"/>
      <c r="B35" s="53"/>
      <c r="C35" s="53"/>
      <c r="D35" s="53"/>
      <c r="E35" s="53"/>
    </row>
    <row r="36" spans="1:8" s="56" customFormat="1" ht="12" customHeight="1" x14ac:dyDescent="0.25">
      <c r="A36" s="55"/>
      <c r="B36" s="53"/>
      <c r="C36" s="53"/>
      <c r="D36" s="53"/>
      <c r="E36" s="53"/>
    </row>
    <row r="37" spans="1:8" ht="15" customHeight="1" x14ac:dyDescent="0.25"/>
    <row r="38" spans="1:8" ht="15" customHeight="1" x14ac:dyDescent="0.25"/>
  </sheetData>
  <sheetProtection algorithmName="SHA-512" hashValue="ZwJK71RTKlzAlFwP9PcqqoM7MEmY+cn8nznOd3rCeuwypZ2BeCpEFpKzV26C2FBZGgATB99Q51NoOUsAKPHKig==" saltValue="aFG+moXpNm6PBh4rnkzfAA==" spinCount="100000" sheet="1"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 de réf. : liste de contrôle IFA Smart pour FO ; v6.0_Sep22 ; version française
&amp;A
Page &amp;P sur &amp;N&amp;R&amp;"Arial,Regular"&amp;8© GLOBALG.A.P. c/o FoodPLUS GmbH
Spichernstr. 55, 50672 Cologne, Germany 
&amp;K00A039www.globalgap.org</oddFooter>
  </headerFooter>
  <rowBreaks count="2" manualBreakCount="2">
    <brk id="12" max="16383" man="1"/>
    <brk id="29"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2961DC8ED7684485A6ECB98850A49C" ma:contentTypeVersion="10" ma:contentTypeDescription="Create a new document." ma:contentTypeScope="" ma:versionID="e8952d1223d2f2edb0b01324e6103019">
  <xsd:schema xmlns:xsd="http://www.w3.org/2001/XMLSchema" xmlns:xs="http://www.w3.org/2001/XMLSchema" xmlns:p="http://schemas.microsoft.com/office/2006/metadata/properties" xmlns:ns2="c81bcd81-918d-48ad-a784-2e36009989e7" targetNamespace="http://schemas.microsoft.com/office/2006/metadata/properties" ma:root="true" ma:fieldsID="e09fbf33e99ed360bf2c060127e094f1" ns2:_="">
    <xsd:import namespace="c81bcd81-918d-48ad-a784-2e36009989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bcd81-918d-48ad-a784-2e36009989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4C61C7-0E24-4C83-BD7A-FFC754486567}"/>
</file>

<file path=customXml/itemProps2.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846357c2-654a-40fe-8f33-196591bfd519"/>
    <ds:schemaRef ds:uri="50795b52-d884-4f3c-a547-4763e70ede17"/>
    <ds:schemaRef ds:uri="3fcbf3cb-b373-44a0-966d-dc1ff9089511"/>
  </ds:schemaRefs>
</ds:datastoreItem>
</file>

<file path=customXml/itemProps3.xml><?xml version="1.0" encoding="utf-8"?>
<ds:datastoreItem xmlns:ds="http://schemas.openxmlformats.org/officeDocument/2006/customXml" ds:itemID="{C11F379C-D7A0-41A0-9DF2-4444DC9DA3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Misc.</vt:lpstr>
      <vt:lpstr>Steps</vt:lpstr>
      <vt:lpstr>PI</vt:lpstr>
      <vt:lpstr>S</vt:lpstr>
      <vt:lpstr>PQ</vt:lpstr>
      <vt:lpstr>Static ID Table</vt:lpstr>
      <vt:lpstr>Page de garde</vt:lpstr>
      <vt:lpstr>Instructions</vt:lpstr>
      <vt:lpstr>Notes sur l’audit</vt:lpstr>
      <vt:lpstr>P&amp;C</vt:lpstr>
      <vt:lpstr>'P&amp;C'!Print_Titles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Annick Saey | CKCert</cp:lastModifiedBy>
  <cp:revision/>
  <cp:lastPrinted>2023-08-08T11:06:05Z</cp:lastPrinted>
  <dcterms:created xsi:type="dcterms:W3CDTF">2022-02-15T08:58:08Z</dcterms:created>
  <dcterms:modified xsi:type="dcterms:W3CDTF">2023-12-15T12:47:44Z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0x0101002A2961DC8ED7684485A6ECB98850A49C</vt:lpwstr>
  </property>
  <property fmtid="{D5CDD505-2E9C-101B-9397-08002B2CF9AE}" pid="3" name="MediaServiceImageTags">
    <vt:lpwstr/>
  </property>
</Properties>
</file>